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ilvia Turnen\Gaukinderturnfest\Töging 2025\"/>
    </mc:Choice>
  </mc:AlternateContent>
  <xr:revisionPtr revIDLastSave="0" documentId="8_{87E5AB1C-61B9-4286-8A3E-5DB124869170}" xr6:coauthVersionLast="47" xr6:coauthVersionMax="47" xr10:uidLastSave="{00000000-0000-0000-0000-000000000000}"/>
  <bookViews>
    <workbookView xWindow="-108" yWindow="-108" windowWidth="23256" windowHeight="12576" activeTab="2" xr2:uid="{162D523C-0A63-4063-9053-947CE136BB9D}"/>
  </bookViews>
  <sheets>
    <sheet name="Übersicht Meldung" sheetId="1" r:id="rId1"/>
    <sheet name="Kampfrichter_Helfer" sheetId="2" r:id="rId2"/>
    <sheet name="Meldung Teilnehmer" sheetId="3" r:id="rId3"/>
  </sheets>
  <definedNames>
    <definedName name="_xlnm.Print_Area" localSheetId="1">Kampfrichter_Helfer!$A$1:$I$35</definedName>
    <definedName name="_xlnm.Print_Area" localSheetId="2">'Meldung Teilnehmer'!$A$1:$G$74</definedName>
    <definedName name="_xlnm.Print_Area" localSheetId="0">'Übersicht Meldung'!$A$1:$I$50</definedName>
    <definedName name="_xlnm.Print_Titles" localSheetId="2">'Meldung Teilnehmer'!$1:$11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" i="1" l="1"/>
  <c r="B7" i="3" l="1"/>
  <c r="B7" i="2"/>
  <c r="I40" i="1"/>
  <c r="I39" i="1"/>
  <c r="I38" i="1"/>
  <c r="I37" i="1"/>
  <c r="I36" i="1"/>
  <c r="I35" i="1"/>
  <c r="I34" i="1"/>
  <c r="I33" i="1"/>
  <c r="I32" i="1"/>
  <c r="D40" i="1"/>
  <c r="D39" i="1"/>
  <c r="D38" i="1"/>
  <c r="D37" i="1"/>
  <c r="D36" i="1"/>
  <c r="D35" i="1"/>
  <c r="D34" i="1"/>
  <c r="D33" i="1"/>
  <c r="D32" i="1"/>
  <c r="I26" i="1"/>
  <c r="I25" i="1"/>
  <c r="I24" i="1"/>
  <c r="I23" i="1"/>
  <c r="I22" i="1"/>
  <c r="I21" i="1"/>
  <c r="I20" i="1"/>
  <c r="I19" i="1"/>
  <c r="I18" i="1"/>
  <c r="D26" i="1"/>
  <c r="D25" i="1"/>
  <c r="D24" i="1"/>
  <c r="D23" i="1"/>
  <c r="D22" i="1"/>
  <c r="D21" i="1"/>
  <c r="D20" i="1"/>
  <c r="D19" i="1"/>
  <c r="D18" i="1"/>
  <c r="I23" i="3"/>
  <c r="J23" i="3" s="1"/>
  <c r="I24" i="3"/>
  <c r="J24" i="3" s="1"/>
  <c r="I25" i="3"/>
  <c r="J25" i="3" s="1"/>
  <c r="I26" i="3"/>
  <c r="I27" i="3"/>
  <c r="I28" i="3"/>
  <c r="I29" i="3"/>
  <c r="J29" i="3" s="1"/>
  <c r="I30" i="3"/>
  <c r="I31" i="3"/>
  <c r="I32" i="3"/>
  <c r="J32" i="3" s="1"/>
  <c r="I33" i="3"/>
  <c r="J33" i="3" s="1"/>
  <c r="I34" i="3"/>
  <c r="J34" i="3" s="1"/>
  <c r="I35" i="3"/>
  <c r="J35" i="3" s="1"/>
  <c r="I36" i="3"/>
  <c r="J36" i="3" s="1"/>
  <c r="I37" i="3"/>
  <c r="I38" i="3"/>
  <c r="I39" i="3"/>
  <c r="J39" i="3" s="1"/>
  <c r="I40" i="3"/>
  <c r="I41" i="3"/>
  <c r="J41" i="3" s="1"/>
  <c r="I42" i="3"/>
  <c r="I43" i="3"/>
  <c r="J43" i="3" s="1"/>
  <c r="I44" i="3"/>
  <c r="J44" i="3" s="1"/>
  <c r="I45" i="3"/>
  <c r="J45" i="3" s="1"/>
  <c r="I46" i="3"/>
  <c r="J46" i="3" s="1"/>
  <c r="I47" i="3"/>
  <c r="J47" i="3" s="1"/>
  <c r="I48" i="3"/>
  <c r="J48" i="3" s="1"/>
  <c r="I49" i="3"/>
  <c r="I50" i="3"/>
  <c r="I51" i="3"/>
  <c r="I52" i="3"/>
  <c r="I53" i="3"/>
  <c r="J53" i="3" s="1"/>
  <c r="I54" i="3"/>
  <c r="I55" i="3"/>
  <c r="J55" i="3" s="1"/>
  <c r="I56" i="3"/>
  <c r="J56" i="3" s="1"/>
  <c r="I57" i="3"/>
  <c r="J57" i="3" s="1"/>
  <c r="I58" i="3"/>
  <c r="J58" i="3" s="1"/>
  <c r="I59" i="3"/>
  <c r="J59" i="3" s="1"/>
  <c r="I60" i="3"/>
  <c r="J60" i="3" s="1"/>
  <c r="I61" i="3"/>
  <c r="J61" i="3" s="1"/>
  <c r="I62" i="3"/>
  <c r="I63" i="3"/>
  <c r="I64" i="3"/>
  <c r="I65" i="3"/>
  <c r="J65" i="3" s="1"/>
  <c r="I66" i="3"/>
  <c r="I67" i="3"/>
  <c r="I68" i="3"/>
  <c r="J68" i="3" s="1"/>
  <c r="I69" i="3"/>
  <c r="J69" i="3" s="1"/>
  <c r="I70" i="3"/>
  <c r="J70" i="3" s="1"/>
  <c r="I71" i="3"/>
  <c r="J71" i="3" s="1"/>
  <c r="I72" i="3"/>
  <c r="J72" i="3" s="1"/>
  <c r="I73" i="3"/>
  <c r="I74" i="3"/>
  <c r="T9" i="3"/>
  <c r="L11" i="3"/>
  <c r="L10" i="3"/>
  <c r="L9" i="3"/>
  <c r="L8" i="3"/>
  <c r="L7" i="3"/>
  <c r="L6" i="3"/>
  <c r="L5" i="3"/>
  <c r="L4" i="3"/>
  <c r="L3" i="3"/>
  <c r="T36" i="3"/>
  <c r="T35" i="3"/>
  <c r="T34" i="3"/>
  <c r="T33" i="3"/>
  <c r="T32" i="3"/>
  <c r="T31" i="3"/>
  <c r="T30" i="3"/>
  <c r="T29" i="3"/>
  <c r="T28" i="3"/>
  <c r="T27" i="3"/>
  <c r="T26" i="3"/>
  <c r="T25" i="3"/>
  <c r="T24" i="3"/>
  <c r="T23" i="3"/>
  <c r="T22" i="3"/>
  <c r="T21" i="3"/>
  <c r="T20" i="3"/>
  <c r="T19" i="3"/>
  <c r="T18" i="3"/>
  <c r="T17" i="3"/>
  <c r="T16" i="3"/>
  <c r="T15" i="3"/>
  <c r="T14" i="3"/>
  <c r="T13" i="3"/>
  <c r="T12" i="3"/>
  <c r="T11" i="3"/>
  <c r="T10" i="3"/>
  <c r="T8" i="3"/>
  <c r="T7" i="3"/>
  <c r="T6" i="3"/>
  <c r="T5" i="3"/>
  <c r="T4" i="3"/>
  <c r="T3" i="3"/>
  <c r="T2" i="3"/>
  <c r="T1" i="3"/>
  <c r="H12" i="3"/>
  <c r="B18" i="1"/>
  <c r="G32" i="1" s="1"/>
  <c r="J26" i="3"/>
  <c r="J27" i="3"/>
  <c r="J28" i="3"/>
  <c r="J30" i="3"/>
  <c r="J31" i="3"/>
  <c r="J37" i="3"/>
  <c r="J38" i="3"/>
  <c r="J40" i="3"/>
  <c r="J42" i="3"/>
  <c r="J49" i="3"/>
  <c r="J50" i="3"/>
  <c r="J51" i="3"/>
  <c r="J52" i="3"/>
  <c r="J54" i="3"/>
  <c r="J62" i="3"/>
  <c r="J63" i="3"/>
  <c r="J64" i="3"/>
  <c r="J66" i="3"/>
  <c r="J67" i="3"/>
  <c r="J73" i="3"/>
  <c r="J74" i="3"/>
  <c r="H13" i="3"/>
  <c r="I13" i="3" s="1"/>
  <c r="J13" i="3" s="1"/>
  <c r="H74" i="3"/>
  <c r="H73" i="3"/>
  <c r="H72" i="3"/>
  <c r="H71" i="3"/>
  <c r="H70" i="3"/>
  <c r="H69" i="3"/>
  <c r="H14" i="3"/>
  <c r="I14" i="3" s="1"/>
  <c r="J14" i="3" s="1"/>
  <c r="H15" i="3"/>
  <c r="I15" i="3" s="1"/>
  <c r="J15" i="3" s="1"/>
  <c r="H16" i="3"/>
  <c r="I16" i="3" s="1"/>
  <c r="J16" i="3" s="1"/>
  <c r="H17" i="3"/>
  <c r="I17" i="3" s="1"/>
  <c r="J17" i="3" s="1"/>
  <c r="H18" i="3"/>
  <c r="I18" i="3" s="1"/>
  <c r="J18" i="3" s="1"/>
  <c r="H19" i="3"/>
  <c r="I19" i="3" s="1"/>
  <c r="J19" i="3" s="1"/>
  <c r="H20" i="3"/>
  <c r="I20" i="3" s="1"/>
  <c r="J20" i="3" s="1"/>
  <c r="H21" i="3"/>
  <c r="I21" i="3" s="1"/>
  <c r="J21" i="3" s="1"/>
  <c r="H22" i="3"/>
  <c r="I22" i="3" s="1"/>
  <c r="J22" i="3" s="1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E5" i="3"/>
  <c r="E3" i="3"/>
  <c r="E2" i="3"/>
  <c r="G47" i="1"/>
  <c r="G5" i="2"/>
  <c r="G2" i="2"/>
  <c r="G3" i="2"/>
  <c r="B26" i="1"/>
  <c r="G40" i="1" s="1"/>
  <c r="B25" i="1"/>
  <c r="G25" i="1" s="1"/>
  <c r="B24" i="1"/>
  <c r="B38" i="1" s="1"/>
  <c r="B23" i="1"/>
  <c r="B37" i="1" s="1"/>
  <c r="B22" i="1"/>
  <c r="B36" i="1" s="1"/>
  <c r="B21" i="1"/>
  <c r="G21" i="1" s="1"/>
  <c r="B20" i="1"/>
  <c r="G20" i="1" s="1"/>
  <c r="B19" i="1"/>
  <c r="G33" i="1" s="1"/>
  <c r="D44" i="1" l="1"/>
  <c r="G44" i="1" s="1"/>
  <c r="G48" i="1" s="1"/>
  <c r="I12" i="3"/>
  <c r="J12" i="3" s="1"/>
  <c r="G18" i="1"/>
  <c r="G24" i="1"/>
  <c r="B35" i="1"/>
  <c r="B33" i="1"/>
  <c r="G39" i="1"/>
  <c r="B32" i="1"/>
  <c r="G38" i="1"/>
  <c r="G23" i="1"/>
  <c r="B34" i="1"/>
  <c r="G22" i="1"/>
  <c r="B40" i="1"/>
  <c r="G37" i="1"/>
  <c r="B39" i="1"/>
  <c r="G36" i="1"/>
  <c r="G35" i="1"/>
  <c r="G26" i="1"/>
  <c r="G34" i="1"/>
  <c r="G19" i="1"/>
</calcChain>
</file>

<file path=xl/sharedStrings.xml><?xml version="1.0" encoding="utf-8"?>
<sst xmlns="http://schemas.openxmlformats.org/spreadsheetml/2006/main" count="147" uniqueCount="78">
  <si>
    <t>Verein</t>
  </si>
  <si>
    <t>Telefon:</t>
  </si>
  <si>
    <t>Ansprech-partner</t>
  </si>
  <si>
    <t>Email:</t>
  </si>
  <si>
    <t>Name:</t>
  </si>
  <si>
    <t>Jungen P-Übungen</t>
  </si>
  <si>
    <t>PM1</t>
  </si>
  <si>
    <t>PM2</t>
  </si>
  <si>
    <t>PM3</t>
  </si>
  <si>
    <t>PM4</t>
  </si>
  <si>
    <t>PM5</t>
  </si>
  <si>
    <t>PM6</t>
  </si>
  <si>
    <t>PM7</t>
  </si>
  <si>
    <t>PM8</t>
  </si>
  <si>
    <t>PM9</t>
  </si>
  <si>
    <t>Nr.</t>
  </si>
  <si>
    <t>Mädchen P-Übungen</t>
  </si>
  <si>
    <t>PW1</t>
  </si>
  <si>
    <t>PW2</t>
  </si>
  <si>
    <t>PW3</t>
  </si>
  <si>
    <t>PW4</t>
  </si>
  <si>
    <t>PW5</t>
  </si>
  <si>
    <t>PW6</t>
  </si>
  <si>
    <t>PW7</t>
  </si>
  <si>
    <t>PW8</t>
  </si>
  <si>
    <t>PW9</t>
  </si>
  <si>
    <r>
      <t xml:space="preserve">Wahlwettkämpfe </t>
    </r>
    <r>
      <rPr>
        <b/>
        <sz val="12"/>
        <color rgb="FFFF0000"/>
        <rFont val="Verdana"/>
        <family val="2"/>
      </rPr>
      <t>P-Übungen</t>
    </r>
  </si>
  <si>
    <r>
      <t xml:space="preserve">Wahlwettkämpfe </t>
    </r>
    <r>
      <rPr>
        <b/>
        <sz val="12"/>
        <color rgb="FFFF0000"/>
        <rFont val="Verdana"/>
        <family val="2"/>
      </rPr>
      <t>Turn 10</t>
    </r>
  </si>
  <si>
    <t>TM1</t>
  </si>
  <si>
    <t>TM2</t>
  </si>
  <si>
    <t>TM3</t>
  </si>
  <si>
    <t>TM4</t>
  </si>
  <si>
    <t>TM5</t>
  </si>
  <si>
    <t>TM6</t>
  </si>
  <si>
    <t>TM7</t>
  </si>
  <si>
    <t>TM8</t>
  </si>
  <si>
    <t>TM9</t>
  </si>
  <si>
    <t>TW1</t>
  </si>
  <si>
    <t>TW2</t>
  </si>
  <si>
    <t>TW3</t>
  </si>
  <si>
    <t>TW4</t>
  </si>
  <si>
    <t>TW5</t>
  </si>
  <si>
    <t>TW6</t>
  </si>
  <si>
    <t>TW7</t>
  </si>
  <si>
    <t>TW8</t>
  </si>
  <si>
    <t>TW9</t>
  </si>
  <si>
    <t>Jungen Turn 10</t>
  </si>
  <si>
    <t>Mädchen Turn 10</t>
  </si>
  <si>
    <t>Gaukinderturnfest</t>
  </si>
  <si>
    <t xml:space="preserve">Meldeschluss: </t>
  </si>
  <si>
    <t xml:space="preserve">am </t>
  </si>
  <si>
    <t xml:space="preserve">in </t>
  </si>
  <si>
    <t>Startgebühren:</t>
  </si>
  <si>
    <t>Anzahl der Einzelstarts</t>
  </si>
  <si>
    <t>Startgebühr</t>
  </si>
  <si>
    <t>Euro</t>
  </si>
  <si>
    <t>Anzahl der Staffelgruppen
(7 € pro Staffel)</t>
  </si>
  <si>
    <t>Kampfrichterkaution</t>
  </si>
  <si>
    <t>Einzuzahlender Betrag:</t>
  </si>
  <si>
    <t>Name</t>
  </si>
  <si>
    <t>Helfer</t>
  </si>
  <si>
    <t>Kampf-richter</t>
  </si>
  <si>
    <t xml:space="preserve">Einsatzgebiet(e) </t>
  </si>
  <si>
    <t>Die weitere Seite füllt sich automatisch bei Eingabe der Teilnehmer!</t>
  </si>
  <si>
    <t>Wett-kampf</t>
  </si>
  <si>
    <t>Vorname</t>
  </si>
  <si>
    <t>Jahrgang</t>
  </si>
  <si>
    <t>Riege</t>
  </si>
  <si>
    <t>Jahr-gang</t>
  </si>
  <si>
    <t>Wettkämpfe:</t>
  </si>
  <si>
    <t>P-Übungen: PM / PW</t>
  </si>
  <si>
    <t>Turn-10: TM / TW</t>
  </si>
  <si>
    <t>PM / PW</t>
  </si>
  <si>
    <t>TM / TW</t>
  </si>
  <si>
    <t>Töging</t>
  </si>
  <si>
    <t xml:space="preserve">Meldeschluss (Achtung: Pfingstferien!): </t>
  </si>
  <si>
    <t>HUBER Günter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</si>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</sst>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7]d/\ mmmm\ yyyy;@"/>
  </numFmts>
  <fonts count="17" x14ac:knownFonts="1">
    <font>
      <sz val="11"/>
      <color theme="1"/>
      <name val="Calibri"/>
      <family val="2"/>
      <scheme val="minor"/>
    </font>
    <font>
      <b/>
      <sz val="14"/>
      <color theme="1"/>
      <name val="Verdana"/>
      <family val="2"/>
    </font>
    <font>
      <sz val="11"/>
      <color rgb="FFFF0000"/>
      <name val="Verdana"/>
      <family val="2"/>
    </font>
    <font>
      <b/>
      <sz val="12"/>
      <color rgb="FFFF0000"/>
      <name val="Verdana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u/>
      <sz val="10"/>
      <color theme="10"/>
      <name val="Verdana"/>
      <family val="2"/>
    </font>
    <font>
      <sz val="12"/>
      <color theme="1"/>
      <name val="Verdana"/>
      <family val="2"/>
    </font>
    <font>
      <b/>
      <sz val="11"/>
      <color rgb="FFFF0000"/>
      <name val="Verdana"/>
      <family val="2"/>
    </font>
    <font>
      <sz val="8"/>
      <name val="Calibri"/>
      <family val="2"/>
      <scheme val="minor"/>
    </font>
    <font>
      <b/>
      <sz val="12"/>
      <color theme="1"/>
      <name val="Verdana"/>
      <family val="2"/>
    </font>
    <font>
      <sz val="10"/>
      <color theme="0"/>
      <name val="Verdana"/>
      <family val="2"/>
    </font>
    <font>
      <sz val="11"/>
      <color theme="0"/>
      <name val="Verdana"/>
      <family val="2"/>
    </font>
    <font>
      <sz val="11"/>
      <color rgb="FF8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1">
    <xf numFmtId="0" fontId="0" fillId="0" borderId="0" xfId="0"/>
    <xf numFmtId="0" fontId="1" fillId="0" borderId="0" xfId="0" applyFont="1" applyAlignment="1">
      <alignment horizontal="right"/>
    </xf>
    <xf numFmtId="0" fontId="7" fillId="0" borderId="2" xfId="0" applyFont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6" xfId="0" applyFont="1" applyBorder="1"/>
    <xf numFmtId="0" fontId="6" fillId="0" borderId="0" xfId="0" applyFont="1"/>
    <xf numFmtId="0" fontId="5" fillId="0" borderId="0" xfId="0" applyFont="1"/>
    <xf numFmtId="0" fontId="7" fillId="0" borderId="11" xfId="0" applyFont="1" applyBorder="1"/>
    <xf numFmtId="0" fontId="8" fillId="0" borderId="11" xfId="0" applyFont="1" applyBorder="1"/>
    <xf numFmtId="0" fontId="6" fillId="0" borderId="11" xfId="0" applyFont="1" applyBorder="1" applyAlignment="1">
      <alignment horizontal="center"/>
    </xf>
    <xf numFmtId="0" fontId="13" fillId="0" borderId="0" xfId="0" applyFont="1"/>
    <xf numFmtId="14" fontId="6" fillId="0" borderId="0" xfId="0" applyNumberFormat="1" applyFont="1"/>
    <xf numFmtId="1" fontId="6" fillId="0" borderId="0" xfId="0" applyNumberFormat="1" applyFont="1"/>
    <xf numFmtId="49" fontId="6" fillId="0" borderId="0" xfId="0" applyNumberFormat="1" applyFont="1"/>
    <xf numFmtId="0" fontId="6" fillId="0" borderId="18" xfId="0" applyFont="1" applyBorder="1"/>
    <xf numFmtId="0" fontId="8" fillId="0" borderId="20" xfId="0" applyFont="1" applyBorder="1"/>
    <xf numFmtId="0" fontId="8" fillId="0" borderId="14" xfId="0" applyFont="1" applyBorder="1"/>
    <xf numFmtId="0" fontId="5" fillId="0" borderId="19" xfId="0" applyFont="1" applyBorder="1" applyAlignment="1">
      <alignment horizontal="left" vertical="center"/>
    </xf>
    <xf numFmtId="0" fontId="5" fillId="0" borderId="17" xfId="0" applyFont="1" applyBorder="1"/>
    <xf numFmtId="3" fontId="6" fillId="0" borderId="12" xfId="0" applyNumberFormat="1" applyFont="1" applyBorder="1" applyAlignment="1">
      <alignment horizontal="right"/>
    </xf>
    <xf numFmtId="0" fontId="7" fillId="0" borderId="8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14" fontId="6" fillId="0" borderId="0" xfId="0" applyNumberFormat="1" applyFont="1" applyAlignment="1">
      <alignment vertical="center"/>
    </xf>
    <xf numFmtId="0" fontId="7" fillId="0" borderId="15" xfId="0" applyFont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13" fillId="0" borderId="23" xfId="0" applyFont="1" applyBorder="1" applyAlignment="1">
      <alignment horizontal="center" vertical="center"/>
    </xf>
    <xf numFmtId="3" fontId="6" fillId="0" borderId="21" xfId="0" applyNumberFormat="1" applyFont="1" applyBorder="1" applyAlignment="1">
      <alignment horizontal="right"/>
    </xf>
    <xf numFmtId="0" fontId="6" fillId="2" borderId="11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13" fillId="0" borderId="24" xfId="0" applyFont="1" applyBorder="1" applyAlignment="1">
      <alignment vertical="center"/>
    </xf>
    <xf numFmtId="0" fontId="13" fillId="0" borderId="22" xfId="0" applyFont="1" applyBorder="1" applyAlignment="1">
      <alignment vertical="center" wrapText="1"/>
    </xf>
    <xf numFmtId="0" fontId="13" fillId="0" borderId="23" xfId="0" applyFont="1" applyBorder="1" applyAlignment="1">
      <alignment vertical="center" wrapText="1"/>
    </xf>
    <xf numFmtId="0" fontId="6" fillId="0" borderId="26" xfId="0" applyFont="1" applyBorder="1" applyAlignment="1">
      <alignment vertical="center"/>
    </xf>
    <xf numFmtId="0" fontId="6" fillId="0" borderId="0" xfId="0" applyFont="1" applyAlignment="1">
      <alignment horizontal="right"/>
    </xf>
    <xf numFmtId="0" fontId="14" fillId="0" borderId="11" xfId="0" applyFont="1" applyBorder="1"/>
    <xf numFmtId="0" fontId="15" fillId="0" borderId="0" xfId="0" applyFont="1"/>
    <xf numFmtId="0" fontId="6" fillId="2" borderId="25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right" vertical="top"/>
    </xf>
    <xf numFmtId="0" fontId="6" fillId="0" borderId="0" xfId="0" applyFont="1" applyAlignment="1">
      <alignment horizontal="left" vertical="top"/>
    </xf>
    <xf numFmtId="0" fontId="1" fillId="0" borderId="0" xfId="0" applyFont="1"/>
    <xf numFmtId="14" fontId="8" fillId="0" borderId="0" xfId="0" applyNumberFormat="1" applyFont="1" applyAlignment="1">
      <alignment horizontal="center"/>
    </xf>
    <xf numFmtId="0" fontId="6" fillId="2" borderId="12" xfId="0" applyFont="1" applyFill="1" applyBorder="1" applyAlignment="1">
      <alignment horizontal="left" vertical="center"/>
    </xf>
    <xf numFmtId="0" fontId="13" fillId="0" borderId="30" xfId="0" applyFont="1" applyBorder="1" applyAlignment="1">
      <alignment horizontal="left" vertical="center"/>
    </xf>
    <xf numFmtId="3" fontId="5" fillId="0" borderId="18" xfId="0" applyNumberFormat="1" applyFont="1" applyBorder="1" applyAlignment="1">
      <alignment vertical="center"/>
    </xf>
    <xf numFmtId="3" fontId="6" fillId="0" borderId="12" xfId="0" applyNumberFormat="1" applyFont="1" applyBorder="1" applyAlignment="1">
      <alignment horizontal="right" vertical="center"/>
    </xf>
    <xf numFmtId="0" fontId="8" fillId="0" borderId="1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 vertical="center"/>
    </xf>
    <xf numFmtId="0" fontId="8" fillId="0" borderId="11" xfId="0" applyFont="1" applyBorder="1" applyAlignment="1">
      <alignment horizontal="left"/>
    </xf>
    <xf numFmtId="0" fontId="8" fillId="0" borderId="11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/>
    </xf>
    <xf numFmtId="0" fontId="8" fillId="0" borderId="16" xfId="0" applyFont="1" applyBorder="1" applyAlignment="1">
      <alignment horizontal="left"/>
    </xf>
    <xf numFmtId="0" fontId="6" fillId="2" borderId="11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1" xfId="0" applyFont="1" applyBorder="1" applyAlignment="1">
      <alignment horizontal="right" vertical="center"/>
    </xf>
    <xf numFmtId="0" fontId="9" fillId="2" borderId="0" xfId="1" applyFont="1" applyFill="1" applyBorder="1" applyAlignment="1">
      <alignment horizontal="left" vertical="center" wrapText="1"/>
    </xf>
    <xf numFmtId="0" fontId="9" fillId="2" borderId="4" xfId="1" applyFont="1" applyFill="1" applyBorder="1" applyAlignment="1">
      <alignment horizontal="left" vertical="center" wrapText="1"/>
    </xf>
    <xf numFmtId="0" fontId="9" fillId="2" borderId="6" xfId="1" applyFont="1" applyFill="1" applyBorder="1" applyAlignment="1">
      <alignment horizontal="left" vertical="center" wrapText="1"/>
    </xf>
    <xf numFmtId="0" fontId="9" fillId="2" borderId="7" xfId="1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14" xfId="0" applyFont="1" applyBorder="1" applyAlignment="1">
      <alignment horizontal="left"/>
    </xf>
    <xf numFmtId="164" fontId="1" fillId="0" borderId="0" xfId="0" applyNumberFormat="1" applyFont="1" applyAlignment="1">
      <alignment horizontal="left"/>
    </xf>
    <xf numFmtId="14" fontId="8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0" fillId="2" borderId="27" xfId="0" applyFont="1" applyFill="1" applyBorder="1" applyAlignment="1">
      <alignment horizontal="left" vertical="center"/>
    </xf>
    <xf numFmtId="0" fontId="10" fillId="2" borderId="28" xfId="0" applyFont="1" applyFill="1" applyBorder="1" applyAlignment="1">
      <alignment horizontal="left" vertical="center"/>
    </xf>
    <xf numFmtId="0" fontId="10" fillId="2" borderId="28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left" vertical="center"/>
    </xf>
    <xf numFmtId="0" fontId="6" fillId="2" borderId="29" xfId="0" applyFont="1" applyFill="1" applyBorder="1" applyAlignment="1">
      <alignment horizontal="left" vertical="center"/>
    </xf>
    <xf numFmtId="0" fontId="10" fillId="2" borderId="1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0" fontId="10" fillId="2" borderId="25" xfId="0" applyFont="1" applyFill="1" applyBorder="1" applyAlignment="1">
      <alignment horizontal="left" vertical="center"/>
    </xf>
    <xf numFmtId="0" fontId="10" fillId="2" borderId="11" xfId="0" applyFont="1" applyFill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3" fillId="0" borderId="23" xfId="0" applyFont="1" applyBorder="1" applyAlignment="1">
      <alignment horizontal="left" vertical="center"/>
    </xf>
    <xf numFmtId="0" fontId="13" fillId="0" borderId="24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13" fillId="0" borderId="23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13" fillId="0" borderId="30" xfId="0" applyFont="1" applyBorder="1" applyAlignment="1">
      <alignment horizontal="left" vertical="center"/>
    </xf>
    <xf numFmtId="0" fontId="13" fillId="0" borderId="32" xfId="0" applyFont="1" applyBorder="1" applyAlignment="1">
      <alignment horizontal="left" vertical="center"/>
    </xf>
    <xf numFmtId="0" fontId="13" fillId="0" borderId="31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/>
    </xf>
  </cellXfs>
  <cellStyles count="2">
    <cellStyle name="Link" xfId="1" builtinId="8"/>
    <cellStyle name="Standard" xfId="0" builtinId="0"/>
  </cellStyles>
  <dxfs count="2">
    <dxf>
      <fill>
        <patternFill>
          <bgColor theme="9" tint="0.59996337778862885"/>
        </patternFill>
      </fill>
    </dxf>
    <dxf>
      <fill>
        <patternFill>
          <bgColor rgb="FFFF9393"/>
        </patternFill>
      </fill>
    </dxf>
  </dxfs>
  <tableStyles count="0" defaultTableStyle="TableStyleMedium2" defaultPivotStyle="PivotStyleLight16"/>
  <colors>
    <mruColors>
      <color rgb="FF800000"/>
      <color rgb="FFFF7575"/>
      <color rgb="FFFF93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495300</xdr:colOff>
      <xdr:row>3</xdr:row>
      <xdr:rowOff>133350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E4C6E04-EBB7-EA25-DDAB-3DB4A3E09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4550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495300</xdr:colOff>
      <xdr:row>3</xdr:row>
      <xdr:rowOff>133350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AD518A6-7EE6-4894-9DFD-4E2D18690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19300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3</xdr:row>
      <xdr:rowOff>133350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10BCBDF-5BBC-4E74-8167-6418E70B1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19300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F3ABE-E58F-48B2-ACD9-3FE532F52C6A}">
  <dimension ref="A1:K51"/>
  <sheetViews>
    <sheetView view="pageBreakPreview" topLeftCell="A23" zoomScale="145" zoomScaleNormal="145" zoomScaleSheetLayoutView="145" zoomScalePageLayoutView="130" workbookViewId="0">
      <selection activeCell="D44" sqref="D44"/>
    </sheetView>
  </sheetViews>
  <sheetFormatPr baseColWidth="10" defaultColWidth="11.44140625" defaultRowHeight="13.8" x14ac:dyDescent="0.25"/>
  <cols>
    <col min="1" max="3" width="11.44140625" style="6"/>
    <col min="4" max="4" width="5.5546875" style="6" customWidth="1"/>
    <col min="5" max="5" width="5.6640625" style="6" customWidth="1"/>
    <col min="6" max="7" width="11.44140625" style="6" customWidth="1"/>
    <col min="8" max="8" width="11" style="6" customWidth="1"/>
    <col min="9" max="9" width="5.5546875" style="6" customWidth="1"/>
    <col min="10" max="10" width="11.44140625" style="6"/>
    <col min="11" max="11" width="14.109375" style="6" bestFit="1" customWidth="1"/>
    <col min="12" max="16384" width="11.44140625" style="6"/>
  </cols>
  <sheetData>
    <row r="1" spans="1:11" ht="17.399999999999999" x14ac:dyDescent="0.3">
      <c r="E1" s="71" t="s">
        <v>48</v>
      </c>
      <c r="F1" s="71"/>
      <c r="G1" s="71"/>
      <c r="H1" s="71"/>
      <c r="I1" s="71"/>
    </row>
    <row r="2" spans="1:11" ht="17.399999999999999" x14ac:dyDescent="0.3">
      <c r="D2" s="83"/>
      <c r="E2" s="83"/>
      <c r="F2" s="1" t="s">
        <v>50</v>
      </c>
      <c r="G2" s="82">
        <v>45843</v>
      </c>
      <c r="H2" s="82"/>
      <c r="I2" s="82"/>
    </row>
    <row r="3" spans="1:11" ht="17.399999999999999" x14ac:dyDescent="0.3">
      <c r="F3" s="1" t="s">
        <v>51</v>
      </c>
      <c r="G3" s="84" t="s">
        <v>74</v>
      </c>
      <c r="H3" s="84"/>
      <c r="I3" s="84"/>
    </row>
    <row r="5" spans="1:11" ht="16.2" x14ac:dyDescent="0.3">
      <c r="A5" s="86" t="s">
        <v>75</v>
      </c>
      <c r="B5" s="86"/>
      <c r="C5" s="86"/>
      <c r="D5" s="86"/>
      <c r="E5" s="86"/>
      <c r="F5" s="86"/>
      <c r="G5" s="85">
        <v>45821</v>
      </c>
      <c r="H5" s="85"/>
      <c r="I5" s="85"/>
    </row>
    <row r="6" spans="1:11" ht="6" customHeight="1" thickBot="1" x14ac:dyDescent="0.3"/>
    <row r="7" spans="1:11" s="22" customFormat="1" ht="22.5" customHeight="1" thickBot="1" x14ac:dyDescent="0.35">
      <c r="A7" s="21" t="s">
        <v>0</v>
      </c>
      <c r="B7" s="69"/>
      <c r="C7" s="69"/>
      <c r="D7" s="69"/>
      <c r="E7" s="69"/>
      <c r="F7" s="69"/>
      <c r="G7" s="69"/>
      <c r="H7" s="69"/>
      <c r="I7" s="70"/>
      <c r="K7" s="23"/>
    </row>
    <row r="8" spans="1:11" ht="21" customHeight="1" x14ac:dyDescent="0.25">
      <c r="A8" s="66" t="s">
        <v>2</v>
      </c>
      <c r="B8" s="2" t="s">
        <v>4</v>
      </c>
      <c r="C8" s="69"/>
      <c r="D8" s="69"/>
      <c r="E8" s="69"/>
      <c r="F8" s="69"/>
      <c r="G8" s="69"/>
      <c r="H8" s="69"/>
      <c r="I8" s="70"/>
    </row>
    <row r="9" spans="1:11" x14ac:dyDescent="0.25">
      <c r="A9" s="67"/>
      <c r="B9" s="3" t="s">
        <v>1</v>
      </c>
      <c r="C9" s="64"/>
      <c r="D9" s="64"/>
      <c r="E9" s="64"/>
      <c r="F9" s="4" t="s">
        <v>3</v>
      </c>
      <c r="G9" s="60"/>
      <c r="H9" s="60"/>
      <c r="I9" s="61"/>
    </row>
    <row r="10" spans="1:11" ht="14.4" thickBot="1" x14ac:dyDescent="0.3">
      <c r="A10" s="68"/>
      <c r="B10" s="5"/>
      <c r="C10" s="65"/>
      <c r="D10" s="65"/>
      <c r="E10" s="65"/>
      <c r="F10" s="5"/>
      <c r="G10" s="62"/>
      <c r="H10" s="62"/>
      <c r="I10" s="63"/>
      <c r="K10" s="13"/>
    </row>
    <row r="11" spans="1:11" ht="14.4" thickBot="1" x14ac:dyDescent="0.3">
      <c r="K11" s="14"/>
    </row>
    <row r="12" spans="1:11" x14ac:dyDescent="0.25">
      <c r="A12" s="72" t="s">
        <v>63</v>
      </c>
      <c r="B12" s="73"/>
      <c r="C12" s="73"/>
      <c r="D12" s="73"/>
      <c r="E12" s="73"/>
      <c r="F12" s="73"/>
      <c r="G12" s="73"/>
      <c r="H12" s="73"/>
      <c r="I12" s="74"/>
    </row>
    <row r="13" spans="1:11" ht="14.4" thickBot="1" x14ac:dyDescent="0.3">
      <c r="A13" s="75"/>
      <c r="B13" s="76"/>
      <c r="C13" s="76"/>
      <c r="D13" s="76"/>
      <c r="E13" s="76"/>
      <c r="F13" s="76"/>
      <c r="G13" s="76"/>
      <c r="H13" s="76"/>
      <c r="I13" s="77"/>
      <c r="K13" s="12"/>
    </row>
    <row r="15" spans="1:11" ht="16.2" x14ac:dyDescent="0.3">
      <c r="A15" s="11" t="s">
        <v>26</v>
      </c>
    </row>
    <row r="16" spans="1:11" x14ac:dyDescent="0.25">
      <c r="A16" s="7"/>
    </row>
    <row r="17" spans="1:9" x14ac:dyDescent="0.25">
      <c r="A17" s="8" t="s">
        <v>15</v>
      </c>
      <c r="B17" s="79" t="s">
        <v>5</v>
      </c>
      <c r="C17" s="80"/>
      <c r="D17" s="81"/>
      <c r="F17" s="8" t="s">
        <v>15</v>
      </c>
      <c r="G17" s="78" t="s">
        <v>16</v>
      </c>
      <c r="H17" s="78"/>
      <c r="I17" s="78"/>
    </row>
    <row r="18" spans="1:9" x14ac:dyDescent="0.25">
      <c r="A18" s="9" t="s">
        <v>6</v>
      </c>
      <c r="B18" s="53" t="str">
        <f>"Jahrgang "&amp;YEAR($G$2)-14</f>
        <v>Jahrgang 2011</v>
      </c>
      <c r="C18" s="53"/>
      <c r="D18" s="10">
        <f>COUNTIF('Meldung Teilnehmer'!$A$12:$A$74,"PM1")</f>
        <v>0</v>
      </c>
      <c r="F18" s="9" t="s">
        <v>17</v>
      </c>
      <c r="G18" s="53" t="str">
        <f>B18</f>
        <v>Jahrgang 2011</v>
      </c>
      <c r="H18" s="53"/>
      <c r="I18" s="10">
        <f>COUNTIF('Meldung Teilnehmer'!$A$12:$A$74,"PW1")</f>
        <v>0</v>
      </c>
    </row>
    <row r="19" spans="1:9" x14ac:dyDescent="0.25">
      <c r="A19" s="9" t="s">
        <v>7</v>
      </c>
      <c r="B19" s="53" t="str">
        <f>"Jahrgang "&amp;YEAR($G$2)-13</f>
        <v>Jahrgang 2012</v>
      </c>
      <c r="C19" s="53"/>
      <c r="D19" s="10">
        <f>COUNTIF('Meldung Teilnehmer'!$A$12:$A$74,"PM2")</f>
        <v>0</v>
      </c>
      <c r="F19" s="9" t="s">
        <v>18</v>
      </c>
      <c r="G19" s="53" t="str">
        <f t="shared" ref="G19:G26" si="0">B19</f>
        <v>Jahrgang 2012</v>
      </c>
      <c r="H19" s="53"/>
      <c r="I19" s="10">
        <f>COUNTIF('Meldung Teilnehmer'!$A$12:$A$74,"PW2")</f>
        <v>0</v>
      </c>
    </row>
    <row r="20" spans="1:9" x14ac:dyDescent="0.25">
      <c r="A20" s="9" t="s">
        <v>8</v>
      </c>
      <c r="B20" s="53" t="str">
        <f>"Jahrgang "&amp;YEAR($G$2)-12</f>
        <v>Jahrgang 2013</v>
      </c>
      <c r="C20" s="53"/>
      <c r="D20" s="10">
        <f>COUNTIF('Meldung Teilnehmer'!$A$12:$A$74,"PM3")</f>
        <v>0</v>
      </c>
      <c r="F20" s="9" t="s">
        <v>19</v>
      </c>
      <c r="G20" s="53" t="str">
        <f t="shared" si="0"/>
        <v>Jahrgang 2013</v>
      </c>
      <c r="H20" s="53"/>
      <c r="I20" s="10">
        <f>COUNTIF('Meldung Teilnehmer'!$A$12:$A$74,"PW3")</f>
        <v>0</v>
      </c>
    </row>
    <row r="21" spans="1:9" x14ac:dyDescent="0.25">
      <c r="A21" s="9" t="s">
        <v>9</v>
      </c>
      <c r="B21" s="53" t="str">
        <f>"Jahrgang "&amp;YEAR($G$2)-11</f>
        <v>Jahrgang 2014</v>
      </c>
      <c r="C21" s="53"/>
      <c r="D21" s="10">
        <f>COUNTIF('Meldung Teilnehmer'!$A$12:$A$74,"PM4")</f>
        <v>0</v>
      </c>
      <c r="F21" s="9" t="s">
        <v>20</v>
      </c>
      <c r="G21" s="53" t="str">
        <f t="shared" si="0"/>
        <v>Jahrgang 2014</v>
      </c>
      <c r="H21" s="53"/>
      <c r="I21" s="10">
        <f>COUNTIF('Meldung Teilnehmer'!$A$12:$A$74,"PW4")</f>
        <v>0</v>
      </c>
    </row>
    <row r="22" spans="1:9" x14ac:dyDescent="0.25">
      <c r="A22" s="9" t="s">
        <v>10</v>
      </c>
      <c r="B22" s="53" t="str">
        <f>"Jahrgang "&amp;YEAR($G$2)-10</f>
        <v>Jahrgang 2015</v>
      </c>
      <c r="C22" s="53"/>
      <c r="D22" s="10">
        <f>COUNTIF('Meldung Teilnehmer'!$A$12:$A$74,"PM5")</f>
        <v>0</v>
      </c>
      <c r="F22" s="9" t="s">
        <v>21</v>
      </c>
      <c r="G22" s="53" t="str">
        <f t="shared" si="0"/>
        <v>Jahrgang 2015</v>
      </c>
      <c r="H22" s="53"/>
      <c r="I22" s="10">
        <f>COUNTIF('Meldung Teilnehmer'!$A$12:$A$74,"PW5")</f>
        <v>0</v>
      </c>
    </row>
    <row r="23" spans="1:9" x14ac:dyDescent="0.25">
      <c r="A23" s="9" t="s">
        <v>11</v>
      </c>
      <c r="B23" s="53" t="str">
        <f>"Jahrgang "&amp;YEAR($G$2)-9</f>
        <v>Jahrgang 2016</v>
      </c>
      <c r="C23" s="53"/>
      <c r="D23" s="10">
        <f>COUNTIF('Meldung Teilnehmer'!$A$12:$A$74,"PM6")</f>
        <v>0</v>
      </c>
      <c r="F23" s="9" t="s">
        <v>22</v>
      </c>
      <c r="G23" s="53" t="str">
        <f t="shared" si="0"/>
        <v>Jahrgang 2016</v>
      </c>
      <c r="H23" s="53"/>
      <c r="I23" s="10">
        <f>COUNTIF('Meldung Teilnehmer'!$A$12:$A$74,"PW6")</f>
        <v>0</v>
      </c>
    </row>
    <row r="24" spans="1:9" x14ac:dyDescent="0.25">
      <c r="A24" s="9" t="s">
        <v>12</v>
      </c>
      <c r="B24" s="53" t="str">
        <f>"Jahrgang "&amp;YEAR($G$2)-8</f>
        <v>Jahrgang 2017</v>
      </c>
      <c r="C24" s="53"/>
      <c r="D24" s="10">
        <f>COUNTIF('Meldung Teilnehmer'!$A$12:$A$74,"PM7")</f>
        <v>0</v>
      </c>
      <c r="F24" s="9" t="s">
        <v>23</v>
      </c>
      <c r="G24" s="53" t="str">
        <f t="shared" si="0"/>
        <v>Jahrgang 2017</v>
      </c>
      <c r="H24" s="53"/>
      <c r="I24" s="10">
        <f>COUNTIF('Meldung Teilnehmer'!$A$12:$A$74,"PW7")</f>
        <v>0</v>
      </c>
    </row>
    <row r="25" spans="1:9" x14ac:dyDescent="0.25">
      <c r="A25" s="9" t="s">
        <v>13</v>
      </c>
      <c r="B25" s="53" t="str">
        <f>"Jahrgang "&amp;YEAR($G$2)-7</f>
        <v>Jahrgang 2018</v>
      </c>
      <c r="C25" s="53"/>
      <c r="D25" s="10">
        <f>COUNTIF('Meldung Teilnehmer'!$A$12:$A$74,"PM8")</f>
        <v>0</v>
      </c>
      <c r="F25" s="9" t="s">
        <v>24</v>
      </c>
      <c r="G25" s="53" t="str">
        <f t="shared" si="0"/>
        <v>Jahrgang 2018</v>
      </c>
      <c r="H25" s="53"/>
      <c r="I25" s="10">
        <f>COUNTIF('Meldung Teilnehmer'!$A$12:$A$74,"PW8")</f>
        <v>0</v>
      </c>
    </row>
    <row r="26" spans="1:9" x14ac:dyDescent="0.25">
      <c r="A26" s="9" t="s">
        <v>14</v>
      </c>
      <c r="B26" s="53" t="str">
        <f>"Jahrgang "&amp;YEAR($G$2)-6&amp;" &amp; jünger"</f>
        <v>Jahrgang 2019 &amp; jünger</v>
      </c>
      <c r="C26" s="53"/>
      <c r="D26" s="10">
        <f>COUNTIF('Meldung Teilnehmer'!$A$12:$A$74,"PM9")</f>
        <v>0</v>
      </c>
      <c r="F26" s="9" t="s">
        <v>25</v>
      </c>
      <c r="G26" s="53" t="str">
        <f t="shared" si="0"/>
        <v>Jahrgang 2019 &amp; jünger</v>
      </c>
      <c r="H26" s="53"/>
      <c r="I26" s="10">
        <f>COUNTIF('Meldung Teilnehmer'!$A$12:$A$74,"PW9")</f>
        <v>0</v>
      </c>
    </row>
    <row r="29" spans="1:9" ht="16.2" x14ac:dyDescent="0.3">
      <c r="A29" s="11" t="s">
        <v>27</v>
      </c>
    </row>
    <row r="30" spans="1:9" x14ac:dyDescent="0.25">
      <c r="A30" s="7"/>
    </row>
    <row r="31" spans="1:9" x14ac:dyDescent="0.25">
      <c r="A31" s="8" t="s">
        <v>15</v>
      </c>
      <c r="B31" s="79" t="s">
        <v>46</v>
      </c>
      <c r="C31" s="80"/>
      <c r="D31" s="81"/>
      <c r="F31" s="8" t="s">
        <v>15</v>
      </c>
      <c r="G31" s="78" t="s">
        <v>47</v>
      </c>
      <c r="H31" s="78"/>
      <c r="I31" s="78"/>
    </row>
    <row r="32" spans="1:9" x14ac:dyDescent="0.25">
      <c r="A32" s="9" t="s">
        <v>28</v>
      </c>
      <c r="B32" s="53" t="str">
        <f>B18</f>
        <v>Jahrgang 2011</v>
      </c>
      <c r="C32" s="53"/>
      <c r="D32" s="10">
        <f>COUNTIF('Meldung Teilnehmer'!$A$12:$A$74,"TM1")</f>
        <v>0</v>
      </c>
      <c r="F32" s="9" t="s">
        <v>37</v>
      </c>
      <c r="G32" s="53" t="str">
        <f>B18</f>
        <v>Jahrgang 2011</v>
      </c>
      <c r="H32" s="53"/>
      <c r="I32" s="10">
        <f>COUNTIF('Meldung Teilnehmer'!$A$12:$A$74,"TW1")</f>
        <v>0</v>
      </c>
    </row>
    <row r="33" spans="1:9" x14ac:dyDescent="0.25">
      <c r="A33" s="9" t="s">
        <v>29</v>
      </c>
      <c r="B33" s="53" t="str">
        <f t="shared" ref="B33:B40" si="1">B19</f>
        <v>Jahrgang 2012</v>
      </c>
      <c r="C33" s="53"/>
      <c r="D33" s="10">
        <f>COUNTIF('Meldung Teilnehmer'!$A$12:$A$74,"TM2")</f>
        <v>0</v>
      </c>
      <c r="F33" s="9" t="s">
        <v>38</v>
      </c>
      <c r="G33" s="53" t="str">
        <f t="shared" ref="G33:G40" si="2">B19</f>
        <v>Jahrgang 2012</v>
      </c>
      <c r="H33" s="53"/>
      <c r="I33" s="10">
        <f>COUNTIF('Meldung Teilnehmer'!$A$12:$A$74,"TW2")</f>
        <v>0</v>
      </c>
    </row>
    <row r="34" spans="1:9" x14ac:dyDescent="0.25">
      <c r="A34" s="9" t="s">
        <v>30</v>
      </c>
      <c r="B34" s="53" t="str">
        <f t="shared" si="1"/>
        <v>Jahrgang 2013</v>
      </c>
      <c r="C34" s="53"/>
      <c r="D34" s="10">
        <f>COUNTIF('Meldung Teilnehmer'!$A$12:$A$74,"TM3")</f>
        <v>0</v>
      </c>
      <c r="F34" s="9" t="s">
        <v>39</v>
      </c>
      <c r="G34" s="53" t="str">
        <f t="shared" si="2"/>
        <v>Jahrgang 2013</v>
      </c>
      <c r="H34" s="53"/>
      <c r="I34" s="10">
        <f>COUNTIF('Meldung Teilnehmer'!$A$12:$A$74,"TW3")</f>
        <v>0</v>
      </c>
    </row>
    <row r="35" spans="1:9" x14ac:dyDescent="0.25">
      <c r="A35" s="9" t="s">
        <v>31</v>
      </c>
      <c r="B35" s="53" t="str">
        <f t="shared" si="1"/>
        <v>Jahrgang 2014</v>
      </c>
      <c r="C35" s="53"/>
      <c r="D35" s="10">
        <f>COUNTIF('Meldung Teilnehmer'!$A$12:$A$74,"TM4")</f>
        <v>0</v>
      </c>
      <c r="F35" s="9" t="s">
        <v>40</v>
      </c>
      <c r="G35" s="53" t="str">
        <f t="shared" si="2"/>
        <v>Jahrgang 2014</v>
      </c>
      <c r="H35" s="53"/>
      <c r="I35" s="10">
        <f>COUNTIF('Meldung Teilnehmer'!$A$12:$A$74,"TW4")</f>
        <v>0</v>
      </c>
    </row>
    <row r="36" spans="1:9" x14ac:dyDescent="0.25">
      <c r="A36" s="9" t="s">
        <v>32</v>
      </c>
      <c r="B36" s="53" t="str">
        <f t="shared" si="1"/>
        <v>Jahrgang 2015</v>
      </c>
      <c r="C36" s="53"/>
      <c r="D36" s="10">
        <f>COUNTIF('Meldung Teilnehmer'!$A$12:$A$74,"TM5")</f>
        <v>0</v>
      </c>
      <c r="F36" s="9" t="s">
        <v>41</v>
      </c>
      <c r="G36" s="53" t="str">
        <f t="shared" si="2"/>
        <v>Jahrgang 2015</v>
      </c>
      <c r="H36" s="53"/>
      <c r="I36" s="10">
        <f>COUNTIF('Meldung Teilnehmer'!$A$12:$A$74,"TW5")</f>
        <v>0</v>
      </c>
    </row>
    <row r="37" spans="1:9" x14ac:dyDescent="0.25">
      <c r="A37" s="9" t="s">
        <v>33</v>
      </c>
      <c r="B37" s="53" t="str">
        <f t="shared" si="1"/>
        <v>Jahrgang 2016</v>
      </c>
      <c r="C37" s="53"/>
      <c r="D37" s="10">
        <f>COUNTIF('Meldung Teilnehmer'!$A$12:$A$74,"TM6")</f>
        <v>0</v>
      </c>
      <c r="F37" s="9" t="s">
        <v>42</v>
      </c>
      <c r="G37" s="53" t="str">
        <f t="shared" si="2"/>
        <v>Jahrgang 2016</v>
      </c>
      <c r="H37" s="53"/>
      <c r="I37" s="10">
        <f>COUNTIF('Meldung Teilnehmer'!$A$12:$A$74,"TW6")</f>
        <v>0</v>
      </c>
    </row>
    <row r="38" spans="1:9" x14ac:dyDescent="0.25">
      <c r="A38" s="9" t="s">
        <v>34</v>
      </c>
      <c r="B38" s="53" t="str">
        <f t="shared" si="1"/>
        <v>Jahrgang 2017</v>
      </c>
      <c r="C38" s="53"/>
      <c r="D38" s="10">
        <f>COUNTIF('Meldung Teilnehmer'!$A$12:$A$74,"TM7")</f>
        <v>0</v>
      </c>
      <c r="F38" s="9" t="s">
        <v>43</v>
      </c>
      <c r="G38" s="53" t="str">
        <f t="shared" si="2"/>
        <v>Jahrgang 2017</v>
      </c>
      <c r="H38" s="53"/>
      <c r="I38" s="10">
        <f>COUNTIF('Meldung Teilnehmer'!$A$12:$A$74,"TW7")</f>
        <v>0</v>
      </c>
    </row>
    <row r="39" spans="1:9" x14ac:dyDescent="0.25">
      <c r="A39" s="9" t="s">
        <v>35</v>
      </c>
      <c r="B39" s="53" t="str">
        <f t="shared" si="1"/>
        <v>Jahrgang 2018</v>
      </c>
      <c r="C39" s="53"/>
      <c r="D39" s="10">
        <f>COUNTIF('Meldung Teilnehmer'!$A$12:$A$74,"TM8")</f>
        <v>0</v>
      </c>
      <c r="F39" s="9" t="s">
        <v>44</v>
      </c>
      <c r="G39" s="53" t="str">
        <f t="shared" si="2"/>
        <v>Jahrgang 2018</v>
      </c>
      <c r="H39" s="53"/>
      <c r="I39" s="10">
        <f>COUNTIF('Meldung Teilnehmer'!$A$12:$A$74,"TW8")</f>
        <v>0</v>
      </c>
    </row>
    <row r="40" spans="1:9" x14ac:dyDescent="0.25">
      <c r="A40" s="9" t="s">
        <v>36</v>
      </c>
      <c r="B40" s="53" t="str">
        <f t="shared" si="1"/>
        <v>Jahrgang 2019 &amp; jünger</v>
      </c>
      <c r="C40" s="53"/>
      <c r="D40" s="10">
        <f>COUNTIF('Meldung Teilnehmer'!$A$12:$A$74,"TM9")</f>
        <v>0</v>
      </c>
      <c r="F40" s="9" t="s">
        <v>45</v>
      </c>
      <c r="G40" s="53" t="str">
        <f t="shared" si="2"/>
        <v>Jahrgang 2019 &amp; jünger</v>
      </c>
      <c r="H40" s="53"/>
      <c r="I40" s="10">
        <f>COUNTIF('Meldung Teilnehmer'!$A$12:$A$74,"TW9")</f>
        <v>0</v>
      </c>
    </row>
    <row r="43" spans="1:9" x14ac:dyDescent="0.25">
      <c r="A43" s="7" t="s">
        <v>52</v>
      </c>
    </row>
    <row r="44" spans="1:9" ht="15" customHeight="1" x14ac:dyDescent="0.25">
      <c r="A44" s="53" t="s">
        <v>53</v>
      </c>
      <c r="B44" s="53"/>
      <c r="C44" s="53"/>
      <c r="D44" s="10">
        <f>SUM(D18:D26,D32:D40,I18:I26,I32:I40)</f>
        <v>0</v>
      </c>
      <c r="E44" s="58" t="s">
        <v>54</v>
      </c>
      <c r="F44" s="58"/>
      <c r="G44" s="20">
        <f>D44*5</f>
        <v>0</v>
      </c>
      <c r="H44" s="17" t="s">
        <v>55</v>
      </c>
    </row>
    <row r="45" spans="1:9" ht="15" customHeight="1" x14ac:dyDescent="0.25">
      <c r="A45" s="54" t="s">
        <v>56</v>
      </c>
      <c r="B45" s="55"/>
      <c r="C45" s="55"/>
      <c r="D45" s="57"/>
      <c r="E45" s="59" t="s">
        <v>54</v>
      </c>
      <c r="F45" s="59"/>
      <c r="G45" s="48">
        <f>D45*7</f>
        <v>0</v>
      </c>
      <c r="H45" s="49" t="s">
        <v>55</v>
      </c>
    </row>
    <row r="46" spans="1:9" x14ac:dyDescent="0.25">
      <c r="A46" s="55"/>
      <c r="B46" s="55"/>
      <c r="C46" s="55"/>
      <c r="D46" s="57"/>
      <c r="E46" s="59"/>
      <c r="F46" s="59"/>
      <c r="G46" s="48"/>
      <c r="H46" s="49"/>
    </row>
    <row r="47" spans="1:9" ht="14.4" thickBot="1" x14ac:dyDescent="0.3">
      <c r="A47" s="56" t="s">
        <v>57</v>
      </c>
      <c r="B47" s="56"/>
      <c r="C47" s="56"/>
      <c r="G47" s="27" t="str">
        <f>IF(ISBLANK(Kampfrichter_Helfer!A10),IF(ISBLANK(Kampfrichter_Helfer!A11),IF(ISBLANK(Kampfrichter_Helfer!A12),"30","0"),"0"),"0")</f>
        <v>0</v>
      </c>
      <c r="H47" s="16" t="s">
        <v>55</v>
      </c>
    </row>
    <row r="48" spans="1:9" ht="27" customHeight="1" thickBot="1" x14ac:dyDescent="0.3">
      <c r="A48" s="19" t="s">
        <v>58</v>
      </c>
      <c r="B48" s="15"/>
      <c r="C48" s="15"/>
      <c r="D48" s="15"/>
      <c r="E48" s="15"/>
      <c r="F48" s="15"/>
      <c r="G48" s="47">
        <f>G44+G45+G47</f>
        <v>0</v>
      </c>
      <c r="H48" s="18" t="s">
        <v>55</v>
      </c>
    </row>
    <row r="50" spans="1:9" x14ac:dyDescent="0.25">
      <c r="A50" s="50"/>
      <c r="B50" s="51"/>
      <c r="C50" s="51"/>
      <c r="D50" s="52"/>
      <c r="E50" s="52"/>
      <c r="F50" s="52"/>
      <c r="G50" s="51"/>
      <c r="H50" s="51"/>
      <c r="I50" s="51"/>
    </row>
    <row r="51" spans="1:9" x14ac:dyDescent="0.25">
      <c r="A51" s="50"/>
      <c r="B51" s="51"/>
      <c r="C51" s="51"/>
      <c r="D51" s="52"/>
      <c r="E51" s="52"/>
      <c r="F51" s="52"/>
      <c r="G51" s="51"/>
      <c r="H51" s="51"/>
      <c r="I51" s="51"/>
    </row>
  </sheetData>
  <sheetProtection algorithmName="SHA-512" hashValue="W22/zzSGZS4tldOAtS8ZkS5f2dc7ZIDX7Ew8jgrKVCWW1f9YX0iYhytuZKcHQ2JYNGLU6sxZzi2JStTcSviLCQ==" saltValue="KIAzORXBjR8VwtcNKBeHWQ==" spinCount="100000" sheet="1" objects="1" scenarios="1"/>
  <protectedRanges>
    <protectedRange sqref="B7 C8 C9 G9 D45" name="Bereich1"/>
  </protectedRanges>
  <mergeCells count="64">
    <mergeCell ref="B40:C40"/>
    <mergeCell ref="G40:H40"/>
    <mergeCell ref="G2:I2"/>
    <mergeCell ref="D2:E2"/>
    <mergeCell ref="G3:I3"/>
    <mergeCell ref="G5:I5"/>
    <mergeCell ref="A5:F5"/>
    <mergeCell ref="B37:C37"/>
    <mergeCell ref="G37:H37"/>
    <mergeCell ref="B38:C38"/>
    <mergeCell ref="G38:H38"/>
    <mergeCell ref="B39:C39"/>
    <mergeCell ref="G39:H39"/>
    <mergeCell ref="B34:C34"/>
    <mergeCell ref="G34:H34"/>
    <mergeCell ref="B35:C35"/>
    <mergeCell ref="G35:H35"/>
    <mergeCell ref="B36:C36"/>
    <mergeCell ref="G36:H36"/>
    <mergeCell ref="B17:D17"/>
    <mergeCell ref="B31:D31"/>
    <mergeCell ref="G31:I31"/>
    <mergeCell ref="B32:C32"/>
    <mergeCell ref="G32:H32"/>
    <mergeCell ref="B33:C33"/>
    <mergeCell ref="G33:H33"/>
    <mergeCell ref="G21:H21"/>
    <mergeCell ref="G22:H22"/>
    <mergeCell ref="G23:H23"/>
    <mergeCell ref="G24:H24"/>
    <mergeCell ref="G25:H25"/>
    <mergeCell ref="G26:H26"/>
    <mergeCell ref="B26:C26"/>
    <mergeCell ref="A12:I13"/>
    <mergeCell ref="B18:C18"/>
    <mergeCell ref="B19:C19"/>
    <mergeCell ref="B20:C20"/>
    <mergeCell ref="G17:I17"/>
    <mergeCell ref="G18:H18"/>
    <mergeCell ref="G19:H19"/>
    <mergeCell ref="G20:H20"/>
    <mergeCell ref="B21:C21"/>
    <mergeCell ref="B22:C22"/>
    <mergeCell ref="B23:C23"/>
    <mergeCell ref="B24:C24"/>
    <mergeCell ref="B25:C25"/>
    <mergeCell ref="G9:I10"/>
    <mergeCell ref="C9:E10"/>
    <mergeCell ref="A8:A10"/>
    <mergeCell ref="C8:I8"/>
    <mergeCell ref="E1:I1"/>
    <mergeCell ref="B7:I7"/>
    <mergeCell ref="A44:C44"/>
    <mergeCell ref="A45:C46"/>
    <mergeCell ref="A47:C47"/>
    <mergeCell ref="D45:D46"/>
    <mergeCell ref="E44:F44"/>
    <mergeCell ref="E45:F46"/>
    <mergeCell ref="G45:G46"/>
    <mergeCell ref="H45:H46"/>
    <mergeCell ref="A50:A51"/>
    <mergeCell ref="B50:C51"/>
    <mergeCell ref="D50:F51"/>
    <mergeCell ref="G50:I51"/>
  </mergeCells>
  <phoneticPr fontId="12" type="noConversion"/>
  <pageMargins left="0.7" right="0.7" top="0.78740157499999996" bottom="0.78740157499999996" header="0.3" footer="0.3"/>
  <pageSetup paperSize="9" orientation="portrait" horizont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1CA1A-FCC7-4E7A-8CEC-F701EA0C74A2}">
  <dimension ref="A1:I48"/>
  <sheetViews>
    <sheetView view="pageBreakPreview" zoomScaleNormal="110" zoomScaleSheetLayoutView="100" zoomScalePageLayoutView="110" workbookViewId="0">
      <selection activeCell="D10" sqref="D10:E10"/>
    </sheetView>
  </sheetViews>
  <sheetFormatPr baseColWidth="10" defaultColWidth="11.44140625" defaultRowHeight="13.8" x14ac:dyDescent="0.25"/>
  <cols>
    <col min="1" max="3" width="11.44140625" style="6"/>
    <col min="4" max="4" width="5.5546875" style="6" customWidth="1"/>
    <col min="5" max="5" width="5.6640625" style="6" customWidth="1"/>
    <col min="6" max="7" width="11.44140625" style="6" customWidth="1"/>
    <col min="8" max="8" width="11" style="6" customWidth="1"/>
    <col min="9" max="9" width="14.6640625" style="6" customWidth="1"/>
    <col min="10" max="16384" width="11.44140625" style="6"/>
  </cols>
  <sheetData>
    <row r="1" spans="1:9" ht="17.399999999999999" x14ac:dyDescent="0.3">
      <c r="E1" s="71" t="s">
        <v>48</v>
      </c>
      <c r="F1" s="71"/>
      <c r="G1" s="71"/>
      <c r="H1" s="71"/>
      <c r="I1" s="71"/>
    </row>
    <row r="2" spans="1:9" ht="17.399999999999999" x14ac:dyDescent="0.3">
      <c r="D2" s="83"/>
      <c r="E2" s="83"/>
      <c r="F2" s="1" t="s">
        <v>50</v>
      </c>
      <c r="G2" s="82">
        <f>'Übersicht Meldung'!G2</f>
        <v>45843</v>
      </c>
      <c r="H2" s="82"/>
      <c r="I2" s="82"/>
    </row>
    <row r="3" spans="1:9" ht="17.399999999999999" x14ac:dyDescent="0.3">
      <c r="F3" s="1" t="s">
        <v>51</v>
      </c>
      <c r="G3" s="84" t="str">
        <f>'Übersicht Meldung'!G3</f>
        <v>Töging</v>
      </c>
      <c r="H3" s="84"/>
      <c r="I3" s="84"/>
    </row>
    <row r="5" spans="1:9" ht="16.2" x14ac:dyDescent="0.3">
      <c r="A5" s="86" t="s">
        <v>49</v>
      </c>
      <c r="B5" s="86"/>
      <c r="C5" s="86"/>
      <c r="D5" s="86"/>
      <c r="E5" s="86"/>
      <c r="F5" s="86"/>
      <c r="G5" s="85">
        <f>'Übersicht Meldung'!G5</f>
        <v>45821</v>
      </c>
      <c r="H5" s="85"/>
      <c r="I5" s="85"/>
    </row>
    <row r="6" spans="1:9" ht="9.75" customHeight="1" thickBot="1" x14ac:dyDescent="0.3"/>
    <row r="7" spans="1:9" s="22" customFormat="1" ht="22.5" customHeight="1" thickBot="1" x14ac:dyDescent="0.35">
      <c r="A7" s="24" t="s">
        <v>0</v>
      </c>
      <c r="B7" s="98" t="str">
        <f>IF('Übersicht Meldung'!B7="","Bitte Verein auf dem Tabellenblatt 'Übersicht Meldung' eintragen.",'Übersicht Meldung'!B7)</f>
        <v>Bitte Verein auf dem Tabellenblatt 'Übersicht Meldung' eintragen.</v>
      </c>
      <c r="C7" s="98"/>
      <c r="D7" s="98"/>
      <c r="E7" s="98"/>
      <c r="F7" s="98"/>
      <c r="G7" s="98"/>
      <c r="H7" s="98"/>
      <c r="I7" s="99"/>
    </row>
    <row r="8" spans="1:9" ht="14.4" thickBot="1" x14ac:dyDescent="0.3"/>
    <row r="9" spans="1:9" ht="34.5" customHeight="1" x14ac:dyDescent="0.25">
      <c r="A9" s="102" t="s">
        <v>59</v>
      </c>
      <c r="B9" s="100"/>
      <c r="C9" s="100"/>
      <c r="D9" s="103" t="s">
        <v>61</v>
      </c>
      <c r="E9" s="103"/>
      <c r="F9" s="26" t="s">
        <v>60</v>
      </c>
      <c r="G9" s="100" t="s">
        <v>62</v>
      </c>
      <c r="H9" s="100"/>
      <c r="I9" s="101"/>
    </row>
    <row r="10" spans="1:9" ht="22.5" customHeight="1" x14ac:dyDescent="0.25">
      <c r="A10" s="96" t="s">
        <v>76</v>
      </c>
      <c r="B10" s="97"/>
      <c r="C10" s="97"/>
      <c r="D10" s="93"/>
      <c r="E10" s="93"/>
      <c r="F10" s="28" t="s">
        <v>77</v>
      </c>
      <c r="G10" s="94"/>
      <c r="H10" s="94"/>
      <c r="I10" s="95"/>
    </row>
    <row r="11" spans="1:9" ht="22.5" customHeight="1" x14ac:dyDescent="0.25">
      <c r="A11" s="96"/>
      <c r="B11" s="97"/>
      <c r="C11" s="97"/>
      <c r="D11" s="93"/>
      <c r="E11" s="93"/>
      <c r="F11" s="28"/>
      <c r="G11" s="94"/>
      <c r="H11" s="94"/>
      <c r="I11" s="95"/>
    </row>
    <row r="12" spans="1:9" ht="22.5" customHeight="1" x14ac:dyDescent="0.25">
      <c r="A12" s="96"/>
      <c r="B12" s="97"/>
      <c r="C12" s="97"/>
      <c r="D12" s="93"/>
      <c r="E12" s="93"/>
      <c r="F12" s="28"/>
      <c r="G12" s="94"/>
      <c r="H12" s="94"/>
      <c r="I12" s="95"/>
    </row>
    <row r="13" spans="1:9" ht="22.5" customHeight="1" x14ac:dyDescent="0.25">
      <c r="A13" s="96"/>
      <c r="B13" s="97"/>
      <c r="C13" s="97"/>
      <c r="D13" s="93"/>
      <c r="E13" s="93"/>
      <c r="F13" s="28"/>
      <c r="G13" s="94"/>
      <c r="H13" s="94"/>
      <c r="I13" s="95"/>
    </row>
    <row r="14" spans="1:9" ht="22.5" customHeight="1" x14ac:dyDescent="0.25">
      <c r="A14" s="96"/>
      <c r="B14" s="97"/>
      <c r="C14" s="97"/>
      <c r="D14" s="93"/>
      <c r="E14" s="93"/>
      <c r="F14" s="28"/>
      <c r="G14" s="94"/>
      <c r="H14" s="94"/>
      <c r="I14" s="95"/>
    </row>
    <row r="15" spans="1:9" ht="22.5" customHeight="1" x14ac:dyDescent="0.25">
      <c r="A15" s="96"/>
      <c r="B15" s="97"/>
      <c r="C15" s="97"/>
      <c r="D15" s="93"/>
      <c r="E15" s="93"/>
      <c r="F15" s="28"/>
      <c r="G15" s="94"/>
      <c r="H15" s="94"/>
      <c r="I15" s="95"/>
    </row>
    <row r="16" spans="1:9" ht="22.5" customHeight="1" x14ac:dyDescent="0.25">
      <c r="A16" s="96"/>
      <c r="B16" s="97"/>
      <c r="C16" s="97"/>
      <c r="D16" s="93"/>
      <c r="E16" s="93"/>
      <c r="F16" s="28"/>
      <c r="G16" s="94"/>
      <c r="H16" s="94"/>
      <c r="I16" s="95"/>
    </row>
    <row r="17" spans="1:9" ht="22.5" customHeight="1" x14ac:dyDescent="0.25">
      <c r="A17" s="96"/>
      <c r="B17" s="97"/>
      <c r="C17" s="97"/>
      <c r="D17" s="93"/>
      <c r="E17" s="93"/>
      <c r="F17" s="28"/>
      <c r="G17" s="94"/>
      <c r="H17" s="94"/>
      <c r="I17" s="95"/>
    </row>
    <row r="18" spans="1:9" ht="22.5" customHeight="1" x14ac:dyDescent="0.25">
      <c r="A18" s="96"/>
      <c r="B18" s="97"/>
      <c r="C18" s="97"/>
      <c r="D18" s="93"/>
      <c r="E18" s="93"/>
      <c r="F18" s="28"/>
      <c r="G18" s="94"/>
      <c r="H18" s="94"/>
      <c r="I18" s="95"/>
    </row>
    <row r="19" spans="1:9" ht="22.5" customHeight="1" x14ac:dyDescent="0.25">
      <c r="A19" s="96"/>
      <c r="B19" s="97"/>
      <c r="C19" s="97"/>
      <c r="D19" s="93"/>
      <c r="E19" s="93"/>
      <c r="F19" s="28"/>
      <c r="G19" s="94"/>
      <c r="H19" s="94"/>
      <c r="I19" s="95"/>
    </row>
    <row r="20" spans="1:9" ht="22.5" customHeight="1" x14ac:dyDescent="0.25">
      <c r="A20" s="96"/>
      <c r="B20" s="97"/>
      <c r="C20" s="97"/>
      <c r="D20" s="93"/>
      <c r="E20" s="93"/>
      <c r="F20" s="28"/>
      <c r="G20" s="94"/>
      <c r="H20" s="94"/>
      <c r="I20" s="95"/>
    </row>
    <row r="21" spans="1:9" ht="22.5" customHeight="1" x14ac:dyDescent="0.25">
      <c r="A21" s="96"/>
      <c r="B21" s="97"/>
      <c r="C21" s="97"/>
      <c r="D21" s="93"/>
      <c r="E21" s="93"/>
      <c r="F21" s="28"/>
      <c r="G21" s="94"/>
      <c r="H21" s="94"/>
      <c r="I21" s="95"/>
    </row>
    <row r="22" spans="1:9" ht="22.5" customHeight="1" x14ac:dyDescent="0.25">
      <c r="A22" s="96"/>
      <c r="B22" s="97"/>
      <c r="C22" s="97"/>
      <c r="D22" s="93"/>
      <c r="E22" s="93"/>
      <c r="F22" s="28"/>
      <c r="G22" s="94"/>
      <c r="H22" s="94"/>
      <c r="I22" s="95"/>
    </row>
    <row r="23" spans="1:9" ht="22.5" customHeight="1" x14ac:dyDescent="0.25">
      <c r="A23" s="96"/>
      <c r="B23" s="97"/>
      <c r="C23" s="97"/>
      <c r="D23" s="93"/>
      <c r="E23" s="93"/>
      <c r="F23" s="28"/>
      <c r="G23" s="94"/>
      <c r="H23" s="94"/>
      <c r="I23" s="95"/>
    </row>
    <row r="24" spans="1:9" ht="22.5" customHeight="1" x14ac:dyDescent="0.25">
      <c r="A24" s="96"/>
      <c r="B24" s="97"/>
      <c r="C24" s="97"/>
      <c r="D24" s="93"/>
      <c r="E24" s="93"/>
      <c r="F24" s="28"/>
      <c r="G24" s="94"/>
      <c r="H24" s="94"/>
      <c r="I24" s="95"/>
    </row>
    <row r="25" spans="1:9" ht="22.5" customHeight="1" x14ac:dyDescent="0.25">
      <c r="A25" s="96"/>
      <c r="B25" s="97"/>
      <c r="C25" s="97"/>
      <c r="D25" s="93"/>
      <c r="E25" s="93"/>
      <c r="F25" s="28"/>
      <c r="G25" s="94"/>
      <c r="H25" s="94"/>
      <c r="I25" s="95"/>
    </row>
    <row r="26" spans="1:9" ht="22.5" customHeight="1" x14ac:dyDescent="0.25">
      <c r="A26" s="96"/>
      <c r="B26" s="97"/>
      <c r="C26" s="97"/>
      <c r="D26" s="93"/>
      <c r="E26" s="93"/>
      <c r="F26" s="28"/>
      <c r="G26" s="94"/>
      <c r="H26" s="94"/>
      <c r="I26" s="95"/>
    </row>
    <row r="27" spans="1:9" ht="22.5" customHeight="1" x14ac:dyDescent="0.25">
      <c r="A27" s="96"/>
      <c r="B27" s="97"/>
      <c r="C27" s="97"/>
      <c r="D27" s="93"/>
      <c r="E27" s="93"/>
      <c r="F27" s="28"/>
      <c r="G27" s="94"/>
      <c r="H27" s="94"/>
      <c r="I27" s="95"/>
    </row>
    <row r="28" spans="1:9" ht="22.5" customHeight="1" x14ac:dyDescent="0.25">
      <c r="A28" s="96"/>
      <c r="B28" s="97"/>
      <c r="C28" s="97"/>
      <c r="D28" s="93"/>
      <c r="E28" s="93"/>
      <c r="F28" s="28"/>
      <c r="G28" s="94"/>
      <c r="H28" s="94"/>
      <c r="I28" s="95"/>
    </row>
    <row r="29" spans="1:9" ht="22.5" customHeight="1" x14ac:dyDescent="0.25">
      <c r="A29" s="96"/>
      <c r="B29" s="97"/>
      <c r="C29" s="97"/>
      <c r="D29" s="93"/>
      <c r="E29" s="93"/>
      <c r="F29" s="28"/>
      <c r="G29" s="94"/>
      <c r="H29" s="94"/>
      <c r="I29" s="95"/>
    </row>
    <row r="30" spans="1:9" ht="22.5" customHeight="1" x14ac:dyDescent="0.25">
      <c r="A30" s="96"/>
      <c r="B30" s="97"/>
      <c r="C30" s="97"/>
      <c r="D30" s="93"/>
      <c r="E30" s="93"/>
      <c r="F30" s="28"/>
      <c r="G30" s="94"/>
      <c r="H30" s="94"/>
      <c r="I30" s="95"/>
    </row>
    <row r="31" spans="1:9" ht="22.5" customHeight="1" x14ac:dyDescent="0.25">
      <c r="A31" s="96"/>
      <c r="B31" s="97"/>
      <c r="C31" s="97"/>
      <c r="D31" s="93"/>
      <c r="E31" s="93"/>
      <c r="F31" s="28"/>
      <c r="G31" s="94"/>
      <c r="H31" s="94"/>
      <c r="I31" s="95"/>
    </row>
    <row r="32" spans="1:9" ht="22.5" customHeight="1" x14ac:dyDescent="0.25">
      <c r="A32" s="96"/>
      <c r="B32" s="97"/>
      <c r="C32" s="97"/>
      <c r="D32" s="93"/>
      <c r="E32" s="93"/>
      <c r="F32" s="28"/>
      <c r="G32" s="94"/>
      <c r="H32" s="94"/>
      <c r="I32" s="95"/>
    </row>
    <row r="33" spans="1:9" ht="22.5" customHeight="1" x14ac:dyDescent="0.25">
      <c r="A33" s="96"/>
      <c r="B33" s="97"/>
      <c r="C33" s="97"/>
      <c r="D33" s="93"/>
      <c r="E33" s="93"/>
      <c r="F33" s="28"/>
      <c r="G33" s="94"/>
      <c r="H33" s="94"/>
      <c r="I33" s="95"/>
    </row>
    <row r="34" spans="1:9" ht="22.5" customHeight="1" x14ac:dyDescent="0.25">
      <c r="A34" s="96"/>
      <c r="B34" s="97"/>
      <c r="C34" s="97"/>
      <c r="D34" s="93"/>
      <c r="E34" s="93"/>
      <c r="F34" s="28"/>
      <c r="G34" s="94"/>
      <c r="H34" s="94"/>
      <c r="I34" s="95"/>
    </row>
    <row r="35" spans="1:9" ht="22.5" customHeight="1" thickBot="1" x14ac:dyDescent="0.3">
      <c r="A35" s="88"/>
      <c r="B35" s="89"/>
      <c r="C35" s="89"/>
      <c r="D35" s="90"/>
      <c r="E35" s="90"/>
      <c r="F35" s="29"/>
      <c r="G35" s="91"/>
      <c r="H35" s="91"/>
      <c r="I35" s="92"/>
    </row>
    <row r="36" spans="1:9" ht="14.25" customHeight="1" x14ac:dyDescent="0.25">
      <c r="A36" s="87"/>
      <c r="B36" s="87"/>
      <c r="C36" s="87"/>
      <c r="D36" s="51"/>
      <c r="E36" s="51"/>
      <c r="G36" s="51"/>
      <c r="H36" s="51"/>
      <c r="I36" s="51"/>
    </row>
    <row r="37" spans="1:9" ht="14.25" customHeight="1" x14ac:dyDescent="0.25">
      <c r="A37" s="87"/>
      <c r="B37" s="87"/>
      <c r="C37" s="87"/>
      <c r="D37" s="51"/>
      <c r="E37" s="51"/>
      <c r="G37" s="51"/>
      <c r="H37" s="51"/>
      <c r="I37" s="51"/>
    </row>
    <row r="38" spans="1:9" ht="14.25" customHeight="1" x14ac:dyDescent="0.25">
      <c r="A38" s="87"/>
      <c r="B38" s="87"/>
      <c r="C38" s="87"/>
      <c r="D38" s="51"/>
      <c r="E38" s="51"/>
      <c r="G38" s="51"/>
      <c r="H38" s="51"/>
      <c r="I38" s="51"/>
    </row>
    <row r="39" spans="1:9" ht="14.25" customHeight="1" x14ac:dyDescent="0.25">
      <c r="A39" s="87"/>
      <c r="B39" s="87"/>
      <c r="C39" s="87"/>
      <c r="D39" s="51"/>
      <c r="E39" s="51"/>
      <c r="G39" s="51"/>
      <c r="H39" s="51"/>
      <c r="I39" s="51"/>
    </row>
    <row r="40" spans="1:9" ht="14.25" customHeight="1" x14ac:dyDescent="0.25">
      <c r="A40" s="87"/>
      <c r="B40" s="87"/>
      <c r="C40" s="87"/>
      <c r="D40" s="51"/>
      <c r="E40" s="51"/>
      <c r="G40" s="51"/>
      <c r="H40" s="51"/>
      <c r="I40" s="51"/>
    </row>
    <row r="41" spans="1:9" ht="14.25" customHeight="1" x14ac:dyDescent="0.25">
      <c r="A41" s="87"/>
      <c r="B41" s="87"/>
      <c r="C41" s="87"/>
      <c r="D41" s="51"/>
      <c r="E41" s="51"/>
      <c r="G41" s="51"/>
      <c r="H41" s="51"/>
      <c r="I41" s="51"/>
    </row>
    <row r="42" spans="1:9" x14ac:dyDescent="0.25">
      <c r="A42" s="87"/>
      <c r="B42" s="87"/>
      <c r="C42" s="87"/>
      <c r="D42" s="51"/>
      <c r="E42" s="51"/>
      <c r="G42" s="51"/>
      <c r="H42" s="51"/>
      <c r="I42" s="51"/>
    </row>
    <row r="43" spans="1:9" x14ac:dyDescent="0.25">
      <c r="A43" s="87"/>
      <c r="B43" s="87"/>
      <c r="C43" s="87"/>
      <c r="D43" s="51"/>
      <c r="E43" s="51"/>
      <c r="G43" s="51"/>
      <c r="H43" s="51"/>
      <c r="I43" s="51"/>
    </row>
    <row r="44" spans="1:9" x14ac:dyDescent="0.25">
      <c r="A44" s="87"/>
      <c r="B44" s="87"/>
      <c r="C44" s="87"/>
      <c r="D44" s="51"/>
      <c r="E44" s="51"/>
      <c r="G44" s="51"/>
      <c r="H44" s="51"/>
      <c r="I44" s="51"/>
    </row>
    <row r="45" spans="1:9" x14ac:dyDescent="0.25">
      <c r="A45" s="87"/>
      <c r="B45" s="87"/>
      <c r="C45" s="87"/>
      <c r="D45" s="51"/>
      <c r="E45" s="51"/>
      <c r="G45" s="51"/>
      <c r="H45" s="51"/>
      <c r="I45" s="51"/>
    </row>
    <row r="46" spans="1:9" x14ac:dyDescent="0.25">
      <c r="A46" s="87"/>
      <c r="B46" s="87"/>
      <c r="C46" s="87"/>
      <c r="D46" s="51"/>
      <c r="E46" s="51"/>
      <c r="G46" s="51"/>
      <c r="H46" s="51"/>
      <c r="I46" s="51"/>
    </row>
    <row r="47" spans="1:9" ht="16.2" x14ac:dyDescent="0.3">
      <c r="A47" s="11"/>
    </row>
    <row r="48" spans="1:9" ht="16.2" x14ac:dyDescent="0.3">
      <c r="A48" s="11"/>
    </row>
  </sheetData>
  <sheetProtection algorithmName="SHA-512" hashValue="O/8b3vhqWfs5uvsFbyyBKJUxeXNWhvhQ+npI2s7p1VwguC9Zanc9gqHYg8pXCsFeCURBO2xE1NK9RHM1O6fkBQ==" saltValue="JSDQxv/PyUZ4wXKyIsDzOg==" spinCount="100000" sheet="1" objects="1" scenarios="1"/>
  <protectedRanges>
    <protectedRange sqref="A10:I35" name="Bereich1"/>
  </protectedRanges>
  <mergeCells count="121">
    <mergeCell ref="E1:I1"/>
    <mergeCell ref="D2:E2"/>
    <mergeCell ref="G2:I2"/>
    <mergeCell ref="G3:I3"/>
    <mergeCell ref="A5:F5"/>
    <mergeCell ref="G5:I5"/>
    <mergeCell ref="A14:C14"/>
    <mergeCell ref="D14:E14"/>
    <mergeCell ref="G14:I14"/>
    <mergeCell ref="A13:C13"/>
    <mergeCell ref="D13:E13"/>
    <mergeCell ref="G13:I13"/>
    <mergeCell ref="B7:I7"/>
    <mergeCell ref="G9:I9"/>
    <mergeCell ref="D10:E10"/>
    <mergeCell ref="G10:I10"/>
    <mergeCell ref="A11:C11"/>
    <mergeCell ref="D11:E11"/>
    <mergeCell ref="A12:C12"/>
    <mergeCell ref="D12:E12"/>
    <mergeCell ref="G12:I12"/>
    <mergeCell ref="A10:C10"/>
    <mergeCell ref="A9:C9"/>
    <mergeCell ref="D9:E9"/>
    <mergeCell ref="A28:C28"/>
    <mergeCell ref="D28:E28"/>
    <mergeCell ref="G28:I28"/>
    <mergeCell ref="G21:I21"/>
    <mergeCell ref="D15:E15"/>
    <mergeCell ref="G15:I15"/>
    <mergeCell ref="A16:C16"/>
    <mergeCell ref="D16:E16"/>
    <mergeCell ref="G16:I16"/>
    <mergeCell ref="A17:C17"/>
    <mergeCell ref="D17:E17"/>
    <mergeCell ref="G17:I17"/>
    <mergeCell ref="A18:C18"/>
    <mergeCell ref="D18:E18"/>
    <mergeCell ref="G18:I18"/>
    <mergeCell ref="A19:C19"/>
    <mergeCell ref="A26:C26"/>
    <mergeCell ref="D26:E26"/>
    <mergeCell ref="A22:C22"/>
    <mergeCell ref="D22:E22"/>
    <mergeCell ref="G22:I22"/>
    <mergeCell ref="A23:C23"/>
    <mergeCell ref="D19:E19"/>
    <mergeCell ref="G19:I19"/>
    <mergeCell ref="A20:C20"/>
    <mergeCell ref="D20:E20"/>
    <mergeCell ref="G20:I20"/>
    <mergeCell ref="A21:C21"/>
    <mergeCell ref="D21:E21"/>
    <mergeCell ref="A15:C15"/>
    <mergeCell ref="G11:I11"/>
    <mergeCell ref="G26:I26"/>
    <mergeCell ref="A27:C27"/>
    <mergeCell ref="D27:E27"/>
    <mergeCell ref="G27:I27"/>
    <mergeCell ref="D23:E23"/>
    <mergeCell ref="G23:I23"/>
    <mergeCell ref="A24:C24"/>
    <mergeCell ref="D24:E24"/>
    <mergeCell ref="G24:I24"/>
    <mergeCell ref="A25:C25"/>
    <mergeCell ref="D25:E25"/>
    <mergeCell ref="G25:I25"/>
    <mergeCell ref="D34:E34"/>
    <mergeCell ref="G34:I34"/>
    <mergeCell ref="D29:E29"/>
    <mergeCell ref="G29:I29"/>
    <mergeCell ref="A30:C30"/>
    <mergeCell ref="D30:E30"/>
    <mergeCell ref="G30:I30"/>
    <mergeCell ref="A31:C31"/>
    <mergeCell ref="D31:E31"/>
    <mergeCell ref="G31:I31"/>
    <mergeCell ref="A33:C33"/>
    <mergeCell ref="D33:E33"/>
    <mergeCell ref="G33:I33"/>
    <mergeCell ref="A34:C34"/>
    <mergeCell ref="A32:C32"/>
    <mergeCell ref="D32:E32"/>
    <mergeCell ref="G32:I32"/>
    <mergeCell ref="A29:C29"/>
    <mergeCell ref="G37:I37"/>
    <mergeCell ref="A38:C38"/>
    <mergeCell ref="D38:E38"/>
    <mergeCell ref="G38:I38"/>
    <mergeCell ref="A39:C39"/>
    <mergeCell ref="D39:E39"/>
    <mergeCell ref="G39:I39"/>
    <mergeCell ref="A35:C35"/>
    <mergeCell ref="D35:E35"/>
    <mergeCell ref="G35:I35"/>
    <mergeCell ref="A37:C37"/>
    <mergeCell ref="A36:C36"/>
    <mergeCell ref="D36:E36"/>
    <mergeCell ref="G36:I36"/>
    <mergeCell ref="D37:E37"/>
    <mergeCell ref="A42:C42"/>
    <mergeCell ref="D42:E42"/>
    <mergeCell ref="G42:I42"/>
    <mergeCell ref="A43:C43"/>
    <mergeCell ref="D43:E43"/>
    <mergeCell ref="G43:I43"/>
    <mergeCell ref="A40:C40"/>
    <mergeCell ref="D40:E40"/>
    <mergeCell ref="G40:I40"/>
    <mergeCell ref="A41:C41"/>
    <mergeCell ref="D41:E41"/>
    <mergeCell ref="G41:I41"/>
    <mergeCell ref="A46:C46"/>
    <mergeCell ref="D46:E46"/>
    <mergeCell ref="G46:I46"/>
    <mergeCell ref="A44:C44"/>
    <mergeCell ref="D44:E44"/>
    <mergeCell ref="G44:I44"/>
    <mergeCell ref="A45:C45"/>
    <mergeCell ref="D45:E45"/>
    <mergeCell ref="G45:I45"/>
  </mergeCells>
  <pageMargins left="0.7" right="0.7" top="0.78740157499999996" bottom="0.78740157499999996" header="0.3" footer="0.3"/>
  <pageSetup paperSize="9" scale="83" orientation="portrait" horizont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ECACA-25DB-47BC-9848-01D14A871CCE}">
  <sheetPr>
    <pageSetUpPr fitToPage="1"/>
  </sheetPr>
  <dimension ref="A1:T74"/>
  <sheetViews>
    <sheetView tabSelected="1" view="pageBreakPreview" zoomScaleNormal="110" zoomScaleSheetLayoutView="100" zoomScalePageLayoutView="110" workbookViewId="0">
      <pane ySplit="11" topLeftCell="A12" activePane="bottomLeft" state="frozen"/>
      <selection pane="bottomLeft" activeCell="D8" sqref="D8"/>
    </sheetView>
  </sheetViews>
  <sheetFormatPr baseColWidth="10" defaultColWidth="11.44140625" defaultRowHeight="13.8" x14ac:dyDescent="0.25"/>
  <cols>
    <col min="1" max="1" width="11.44140625" style="6"/>
    <col min="2" max="2" width="37.88671875" style="6" customWidth="1"/>
    <col min="3" max="3" width="5.6640625" style="6" customWidth="1"/>
    <col min="4" max="4" width="11.44140625" style="6" customWidth="1"/>
    <col min="5" max="5" width="17" style="6" customWidth="1"/>
    <col min="6" max="6" width="11" style="6" customWidth="1"/>
    <col min="7" max="7" width="8.88671875" style="6" customWidth="1"/>
    <col min="8" max="9" width="11.44140625" style="6" hidden="1" customWidth="1"/>
    <col min="10" max="10" width="11.44140625" style="6"/>
    <col min="11" max="11" width="16.44140625" style="6" customWidth="1"/>
    <col min="12" max="18" width="11.44140625" style="6"/>
    <col min="19" max="19" width="11.44140625" style="36" hidden="1" customWidth="1"/>
    <col min="20" max="20" width="11.44140625" style="6" hidden="1" customWidth="1"/>
    <col min="21" max="16384" width="11.44140625" style="6"/>
  </cols>
  <sheetData>
    <row r="1" spans="1:20" ht="17.399999999999999" x14ac:dyDescent="0.3">
      <c r="C1" s="43"/>
      <c r="D1" s="71" t="s">
        <v>48</v>
      </c>
      <c r="E1" s="71"/>
      <c r="F1" s="71"/>
      <c r="G1" s="43"/>
      <c r="L1" s="7" t="s">
        <v>69</v>
      </c>
      <c r="S1" s="35" t="s">
        <v>6</v>
      </c>
      <c r="T1" s="34">
        <f>YEAR('Übersicht Meldung'!$G$2)-14</f>
        <v>2011</v>
      </c>
    </row>
    <row r="2" spans="1:20" ht="17.399999999999999" x14ac:dyDescent="0.3">
      <c r="C2" s="44"/>
      <c r="D2" s="1" t="s">
        <v>50</v>
      </c>
      <c r="E2" s="82">
        <f>'Übersicht Meldung'!G2</f>
        <v>45843</v>
      </c>
      <c r="F2" s="82"/>
      <c r="G2" s="82"/>
      <c r="L2" s="7" t="s">
        <v>70</v>
      </c>
      <c r="O2" s="7" t="s">
        <v>71</v>
      </c>
      <c r="S2" s="35" t="s">
        <v>7</v>
      </c>
      <c r="T2" s="34">
        <f>YEAR('Übersicht Meldung'!$G$2)-13</f>
        <v>2012</v>
      </c>
    </row>
    <row r="3" spans="1:20" ht="17.399999999999999" x14ac:dyDescent="0.3">
      <c r="D3" s="1" t="s">
        <v>51</v>
      </c>
      <c r="E3" s="84" t="str">
        <f>'Übersicht Meldung'!G3</f>
        <v>Töging</v>
      </c>
      <c r="F3" s="84"/>
      <c r="G3" s="84"/>
      <c r="K3" s="34" t="s">
        <v>66</v>
      </c>
      <c r="L3" s="34">
        <f>YEAR('Übersicht Meldung'!$G$2)-14</f>
        <v>2011</v>
      </c>
      <c r="M3" s="6" t="s">
        <v>72</v>
      </c>
      <c r="N3" s="25">
        <v>1</v>
      </c>
      <c r="O3" s="6" t="s">
        <v>73</v>
      </c>
      <c r="P3" s="25">
        <v>1</v>
      </c>
      <c r="S3" s="35" t="s">
        <v>8</v>
      </c>
      <c r="T3" s="34">
        <f>YEAR('Übersicht Meldung'!$G$2)-12</f>
        <v>2013</v>
      </c>
    </row>
    <row r="4" spans="1:20" x14ac:dyDescent="0.25">
      <c r="L4" s="34">
        <f>YEAR('Übersicht Meldung'!$G$2)-13</f>
        <v>2012</v>
      </c>
      <c r="M4" s="6" t="s">
        <v>72</v>
      </c>
      <c r="N4" s="25">
        <v>2</v>
      </c>
      <c r="O4" s="6" t="s">
        <v>73</v>
      </c>
      <c r="P4" s="25">
        <v>2</v>
      </c>
      <c r="S4" s="35" t="s">
        <v>9</v>
      </c>
      <c r="T4" s="34">
        <f>YEAR('Übersicht Meldung'!$G$2)-11</f>
        <v>2014</v>
      </c>
    </row>
    <row r="5" spans="1:20" ht="15.75" customHeight="1" x14ac:dyDescent="0.3">
      <c r="A5" s="86" t="s">
        <v>49</v>
      </c>
      <c r="B5" s="86"/>
      <c r="C5" s="86"/>
      <c r="D5" s="86"/>
      <c r="E5" s="85">
        <f>'Übersicht Meldung'!G5</f>
        <v>45821</v>
      </c>
      <c r="F5" s="85"/>
      <c r="G5" s="85"/>
      <c r="L5" s="34">
        <f>YEAR('Übersicht Meldung'!$G$2)-12</f>
        <v>2013</v>
      </c>
      <c r="M5" s="6" t="s">
        <v>72</v>
      </c>
      <c r="N5" s="25">
        <v>3</v>
      </c>
      <c r="O5" s="6" t="s">
        <v>73</v>
      </c>
      <c r="P5" s="25">
        <v>3</v>
      </c>
      <c r="S5" s="35" t="s">
        <v>10</v>
      </c>
      <c r="T5" s="34">
        <f>YEAR('Übersicht Meldung'!$G$2)-10</f>
        <v>2015</v>
      </c>
    </row>
    <row r="6" spans="1:20" ht="15.75" customHeight="1" thickBot="1" x14ac:dyDescent="0.3">
      <c r="L6" s="34">
        <f>YEAR('Übersicht Meldung'!$G$2)-11</f>
        <v>2014</v>
      </c>
      <c r="M6" s="6" t="s">
        <v>72</v>
      </c>
      <c r="N6" s="25">
        <v>4</v>
      </c>
      <c r="O6" s="6" t="s">
        <v>73</v>
      </c>
      <c r="P6" s="25">
        <v>4</v>
      </c>
      <c r="S6" s="35" t="s">
        <v>11</v>
      </c>
      <c r="T6" s="34">
        <f>YEAR('Übersicht Meldung'!$G$2)-9</f>
        <v>2016</v>
      </c>
    </row>
    <row r="7" spans="1:20" s="22" customFormat="1" ht="17.25" customHeight="1" thickBot="1" x14ac:dyDescent="0.3">
      <c r="A7" s="24" t="s">
        <v>0</v>
      </c>
      <c r="B7" s="98" t="str">
        <f>IF('Übersicht Meldung'!B7="","Bitte Verein auf dem Tabellenblatt 'Übersicht Meldung' eintragen.",'Übersicht Meldung'!B7)</f>
        <v>Bitte Verein auf dem Tabellenblatt 'Übersicht Meldung' eintragen.</v>
      </c>
      <c r="C7" s="98"/>
      <c r="D7" s="98"/>
      <c r="E7" s="98"/>
      <c r="F7" s="98"/>
      <c r="G7" s="99"/>
      <c r="K7" s="6"/>
      <c r="L7" s="34">
        <f>YEAR('Übersicht Meldung'!$G$2)-10</f>
        <v>2015</v>
      </c>
      <c r="M7" s="6" t="s">
        <v>72</v>
      </c>
      <c r="N7" s="25">
        <v>5</v>
      </c>
      <c r="O7" s="6" t="s">
        <v>73</v>
      </c>
      <c r="P7" s="25">
        <v>5</v>
      </c>
      <c r="S7" s="35" t="s">
        <v>12</v>
      </c>
      <c r="T7" s="34">
        <f>YEAR('Übersicht Meldung'!$G$2)-8</f>
        <v>2017</v>
      </c>
    </row>
    <row r="8" spans="1:20" s="22" customFormat="1" ht="15" customHeight="1" x14ac:dyDescent="0.25">
      <c r="A8" s="38"/>
      <c r="B8" s="39"/>
      <c r="C8" s="39"/>
      <c r="D8" s="39"/>
      <c r="E8" s="39"/>
      <c r="F8" s="39"/>
      <c r="G8" s="39"/>
      <c r="K8" s="6"/>
      <c r="L8" s="34">
        <f>YEAR('Übersicht Meldung'!$G$2)-9</f>
        <v>2016</v>
      </c>
      <c r="M8" s="6" t="s">
        <v>72</v>
      </c>
      <c r="N8" s="25">
        <v>6</v>
      </c>
      <c r="O8" s="6" t="s">
        <v>73</v>
      </c>
      <c r="P8" s="25">
        <v>6</v>
      </c>
      <c r="S8" s="35" t="s">
        <v>13</v>
      </c>
      <c r="T8" s="34">
        <f>YEAR('Übersicht Meldung'!$G$2)-7</f>
        <v>2018</v>
      </c>
    </row>
    <row r="9" spans="1:20" s="22" customFormat="1" ht="13.5" customHeight="1" x14ac:dyDescent="0.25">
      <c r="A9" s="38"/>
      <c r="B9" s="39"/>
      <c r="C9" s="39"/>
      <c r="D9" s="39"/>
      <c r="E9" s="39"/>
      <c r="F9" s="39"/>
      <c r="G9" s="39"/>
      <c r="K9" s="6"/>
      <c r="L9" s="34">
        <f>YEAR('Übersicht Meldung'!$G$2)-8</f>
        <v>2017</v>
      </c>
      <c r="M9" s="6" t="s">
        <v>72</v>
      </c>
      <c r="N9" s="25">
        <v>7</v>
      </c>
      <c r="O9" s="6" t="s">
        <v>73</v>
      </c>
      <c r="P9" s="25">
        <v>7</v>
      </c>
      <c r="S9" s="35" t="s">
        <v>14</v>
      </c>
      <c r="T9" s="34">
        <f>YEAR('Übersicht Meldung'!$G$2)-6</f>
        <v>2019</v>
      </c>
    </row>
    <row r="10" spans="1:20" ht="14.4" thickBot="1" x14ac:dyDescent="0.3">
      <c r="L10" s="34">
        <f>YEAR('Übersicht Meldung'!$G$2)-7</f>
        <v>2018</v>
      </c>
      <c r="M10" s="6" t="s">
        <v>72</v>
      </c>
      <c r="N10" s="25">
        <v>8</v>
      </c>
      <c r="O10" s="6" t="s">
        <v>73</v>
      </c>
      <c r="P10" s="25">
        <v>8</v>
      </c>
      <c r="S10" s="35" t="s">
        <v>28</v>
      </c>
      <c r="T10" s="34">
        <f>YEAR('Übersicht Meldung'!$G$2)-14</f>
        <v>2011</v>
      </c>
    </row>
    <row r="11" spans="1:20" ht="34.5" customHeight="1" x14ac:dyDescent="0.25">
      <c r="A11" s="31" t="s">
        <v>64</v>
      </c>
      <c r="B11" s="46" t="s">
        <v>59</v>
      </c>
      <c r="C11" s="107" t="s">
        <v>65</v>
      </c>
      <c r="D11" s="108"/>
      <c r="E11" s="109"/>
      <c r="F11" s="32" t="s">
        <v>68</v>
      </c>
      <c r="G11" s="30" t="s">
        <v>67</v>
      </c>
      <c r="K11" s="40"/>
      <c r="L11" s="41" t="str">
        <f>YEAR('Übersicht Meldung'!$G$2)-6&amp;" und jünger"</f>
        <v>2019 und jünger</v>
      </c>
      <c r="M11" s="40" t="s">
        <v>72</v>
      </c>
      <c r="N11" s="42">
        <v>9</v>
      </c>
      <c r="O11" s="40" t="s">
        <v>73</v>
      </c>
      <c r="P11" s="42">
        <v>9</v>
      </c>
      <c r="S11" s="35" t="s">
        <v>29</v>
      </c>
      <c r="T11" s="34">
        <f>YEAR('Übersicht Meldung'!$G$2)-13</f>
        <v>2012</v>
      </c>
    </row>
    <row r="12" spans="1:20" ht="22.5" customHeight="1" x14ac:dyDescent="0.25">
      <c r="A12" s="37"/>
      <c r="B12" s="45"/>
      <c r="C12" s="104"/>
      <c r="D12" s="105"/>
      <c r="E12" s="106"/>
      <c r="F12" s="28"/>
      <c r="G12" s="33"/>
      <c r="H12" s="6" t="e">
        <f t="shared" ref="H12:H43" si="0">VLOOKUP($A12,$S$1:$T$36,2,FALSE)</f>
        <v>#N/A</v>
      </c>
      <c r="I12" s="6" t="str">
        <f>IF($A12="","",IF($F12=$H12,"Ok",IF($H12=YEAR('Übersicht Meldung'!$G$2)-6,IF($F12-$H12&gt;0,"Ok","X"),"X")))</f>
        <v/>
      </c>
      <c r="J12" s="110" t="str">
        <f>IF($I12="X","Jahrgang und Wettkampfnummer passen nicht zusammen. Bitte korrigieren.","")</f>
        <v/>
      </c>
      <c r="K12" s="110"/>
      <c r="L12" s="110"/>
      <c r="M12" s="110"/>
      <c r="N12" s="110"/>
      <c r="O12" s="110"/>
      <c r="P12" s="110"/>
      <c r="S12" s="35" t="s">
        <v>30</v>
      </c>
      <c r="T12" s="34">
        <f>YEAR('Übersicht Meldung'!$G$2)-12</f>
        <v>2013</v>
      </c>
    </row>
    <row r="13" spans="1:20" ht="22.5" customHeight="1" x14ac:dyDescent="0.25">
      <c r="A13" s="37"/>
      <c r="B13" s="45"/>
      <c r="C13" s="104"/>
      <c r="D13" s="105"/>
      <c r="E13" s="106"/>
      <c r="F13" s="28"/>
      <c r="G13" s="33"/>
      <c r="H13" s="6" t="e">
        <f t="shared" si="0"/>
        <v>#N/A</v>
      </c>
      <c r="I13" s="6" t="str">
        <f>IF($A13="","",IF($F13=$H13,"Ok",IF($H13=YEAR('Übersicht Meldung'!$G$2)-6,IF($F13-$H13&gt;0,"Ok","X"),"X")))</f>
        <v/>
      </c>
      <c r="J13" s="110" t="str">
        <f t="shared" ref="J13:J74" si="1">IF($I13="X","Jahrgang und Wettkampfnummer passen nicht zusammen. Bitte korrigieren.","")</f>
        <v/>
      </c>
      <c r="K13" s="110"/>
      <c r="L13" s="110"/>
      <c r="M13" s="110"/>
      <c r="N13" s="110"/>
      <c r="O13" s="110"/>
      <c r="P13" s="110"/>
      <c r="S13" s="35" t="s">
        <v>31</v>
      </c>
      <c r="T13" s="34">
        <f>YEAR('Übersicht Meldung'!$G$2)-11</f>
        <v>2014</v>
      </c>
    </row>
    <row r="14" spans="1:20" ht="22.5" customHeight="1" x14ac:dyDescent="0.25">
      <c r="A14" s="37"/>
      <c r="B14" s="45"/>
      <c r="C14" s="104"/>
      <c r="D14" s="105"/>
      <c r="E14" s="106"/>
      <c r="F14" s="28"/>
      <c r="G14" s="33"/>
      <c r="H14" s="6" t="e">
        <f t="shared" si="0"/>
        <v>#N/A</v>
      </c>
      <c r="I14" s="6" t="str">
        <f>IF($A14="","",IF($F14=$H14,"Ok",IF($H14=YEAR('Übersicht Meldung'!$G$2)-6,IF($F14-$H14&gt;0,"Ok","X"),"X")))</f>
        <v/>
      </c>
      <c r="J14" s="110" t="str">
        <f t="shared" si="1"/>
        <v/>
      </c>
      <c r="K14" s="110"/>
      <c r="L14" s="110"/>
      <c r="M14" s="110"/>
      <c r="N14" s="110"/>
      <c r="O14" s="110"/>
      <c r="P14" s="110"/>
      <c r="S14" s="35" t="s">
        <v>32</v>
      </c>
      <c r="T14" s="34">
        <f>YEAR('Übersicht Meldung'!$G$2)-10</f>
        <v>2015</v>
      </c>
    </row>
    <row r="15" spans="1:20" ht="22.5" customHeight="1" x14ac:dyDescent="0.25">
      <c r="A15" s="37"/>
      <c r="B15" s="45"/>
      <c r="C15" s="104"/>
      <c r="D15" s="105"/>
      <c r="E15" s="106"/>
      <c r="F15" s="28"/>
      <c r="G15" s="33"/>
      <c r="H15" s="6" t="e">
        <f t="shared" si="0"/>
        <v>#N/A</v>
      </c>
      <c r="I15" s="6" t="str">
        <f>IF($A15="","",IF($F15=$H15,"Ok",IF($H15=YEAR('Übersicht Meldung'!$G$2)-6,IF($F15-$H15&gt;0,"Ok","X"),"X")))</f>
        <v/>
      </c>
      <c r="J15" s="110" t="str">
        <f t="shared" si="1"/>
        <v/>
      </c>
      <c r="K15" s="110"/>
      <c r="L15" s="110"/>
      <c r="M15" s="110"/>
      <c r="N15" s="110"/>
      <c r="O15" s="110"/>
      <c r="P15" s="110"/>
      <c r="S15" s="35" t="s">
        <v>33</v>
      </c>
      <c r="T15" s="34">
        <f>YEAR('Übersicht Meldung'!$G$2)-9</f>
        <v>2016</v>
      </c>
    </row>
    <row r="16" spans="1:20" ht="22.5" customHeight="1" x14ac:dyDescent="0.25">
      <c r="A16" s="37"/>
      <c r="B16" s="45"/>
      <c r="C16" s="104"/>
      <c r="D16" s="105"/>
      <c r="E16" s="106"/>
      <c r="F16" s="28"/>
      <c r="G16" s="33"/>
      <c r="H16" s="6" t="e">
        <f t="shared" si="0"/>
        <v>#N/A</v>
      </c>
      <c r="I16" s="6" t="str">
        <f>IF($A16="","",IF($F16=$H16,"Ok",IF($H16=YEAR('Übersicht Meldung'!$G$2)-6,IF($F16-$H16&gt;0,"Ok","X"),"X")))</f>
        <v/>
      </c>
      <c r="J16" s="110" t="str">
        <f t="shared" si="1"/>
        <v/>
      </c>
      <c r="K16" s="110"/>
      <c r="L16" s="110"/>
      <c r="M16" s="110"/>
      <c r="N16" s="110"/>
      <c r="O16" s="110"/>
      <c r="P16" s="110"/>
      <c r="S16" s="35" t="s">
        <v>34</v>
      </c>
      <c r="T16" s="34">
        <f>YEAR('Übersicht Meldung'!$G$2)-8</f>
        <v>2017</v>
      </c>
    </row>
    <row r="17" spans="1:20" ht="22.5" customHeight="1" x14ac:dyDescent="0.25">
      <c r="A17" s="37"/>
      <c r="B17" s="45"/>
      <c r="C17" s="104"/>
      <c r="D17" s="105"/>
      <c r="E17" s="106"/>
      <c r="F17" s="28"/>
      <c r="G17" s="33"/>
      <c r="H17" s="6" t="e">
        <f t="shared" si="0"/>
        <v>#N/A</v>
      </c>
      <c r="I17" s="6" t="str">
        <f>IF($A17="","",IF($F17=$H17,"Ok",IF($H17=YEAR('Übersicht Meldung'!$G$2)-6,IF($F17-$H17&gt;0,"Ok","X"),"X")))</f>
        <v/>
      </c>
      <c r="J17" s="110" t="str">
        <f t="shared" si="1"/>
        <v/>
      </c>
      <c r="K17" s="110"/>
      <c r="L17" s="110"/>
      <c r="M17" s="110"/>
      <c r="N17" s="110"/>
      <c r="O17" s="110"/>
      <c r="P17" s="110"/>
      <c r="S17" s="35" t="s">
        <v>35</v>
      </c>
      <c r="T17" s="34">
        <f>YEAR('Übersicht Meldung'!$G$2)-7</f>
        <v>2018</v>
      </c>
    </row>
    <row r="18" spans="1:20" ht="22.5" customHeight="1" x14ac:dyDescent="0.25">
      <c r="A18" s="37"/>
      <c r="B18" s="45"/>
      <c r="C18" s="104"/>
      <c r="D18" s="105"/>
      <c r="E18" s="106"/>
      <c r="F18" s="28"/>
      <c r="G18" s="33"/>
      <c r="H18" s="6" t="e">
        <f t="shared" si="0"/>
        <v>#N/A</v>
      </c>
      <c r="I18" s="6" t="str">
        <f>IF($A18="","",IF($F18=$H18,"Ok",IF($H18=YEAR('Übersicht Meldung'!$G$2)-6,IF($F18-$H18&gt;0,"Ok","X"),"X")))</f>
        <v/>
      </c>
      <c r="J18" s="110" t="str">
        <f t="shared" si="1"/>
        <v/>
      </c>
      <c r="K18" s="110"/>
      <c r="L18" s="110"/>
      <c r="M18" s="110"/>
      <c r="N18" s="110"/>
      <c r="O18" s="110"/>
      <c r="P18" s="110"/>
      <c r="S18" s="35" t="s">
        <v>36</v>
      </c>
      <c r="T18" s="34">
        <f>YEAR('Übersicht Meldung'!$G$2)-6</f>
        <v>2019</v>
      </c>
    </row>
    <row r="19" spans="1:20" ht="22.5" customHeight="1" x14ac:dyDescent="0.25">
      <c r="A19" s="37"/>
      <c r="B19" s="45"/>
      <c r="C19" s="104"/>
      <c r="D19" s="105"/>
      <c r="E19" s="106"/>
      <c r="F19" s="28"/>
      <c r="G19" s="33"/>
      <c r="H19" s="6" t="e">
        <f t="shared" si="0"/>
        <v>#N/A</v>
      </c>
      <c r="I19" s="6" t="str">
        <f>IF($A19="","",IF($F19=$H19,"Ok",IF($H19=YEAR('Übersicht Meldung'!$G$2)-6,IF($F19-$H19&gt;0,"Ok","X"),"X")))</f>
        <v/>
      </c>
      <c r="J19" s="110" t="str">
        <f t="shared" si="1"/>
        <v/>
      </c>
      <c r="K19" s="110"/>
      <c r="L19" s="110"/>
      <c r="M19" s="110"/>
      <c r="N19" s="110"/>
      <c r="O19" s="110"/>
      <c r="P19" s="110"/>
      <c r="S19" s="35" t="s">
        <v>17</v>
      </c>
      <c r="T19" s="34">
        <f>YEAR('Übersicht Meldung'!$G$2)-14</f>
        <v>2011</v>
      </c>
    </row>
    <row r="20" spans="1:20" ht="22.5" customHeight="1" x14ac:dyDescent="0.25">
      <c r="A20" s="37"/>
      <c r="B20" s="45"/>
      <c r="C20" s="104"/>
      <c r="D20" s="105"/>
      <c r="E20" s="106"/>
      <c r="F20" s="28"/>
      <c r="G20" s="33"/>
      <c r="H20" s="6" t="e">
        <f t="shared" si="0"/>
        <v>#N/A</v>
      </c>
      <c r="I20" s="6" t="str">
        <f>IF($A20="","",IF($F20=$H20,"Ok",IF($H20=YEAR('Übersicht Meldung'!$G$2)-6,IF($F20-$H20&gt;0,"Ok","X"),"X")))</f>
        <v/>
      </c>
      <c r="J20" s="110" t="str">
        <f t="shared" si="1"/>
        <v/>
      </c>
      <c r="K20" s="110"/>
      <c r="L20" s="110"/>
      <c r="M20" s="110"/>
      <c r="N20" s="110"/>
      <c r="O20" s="110"/>
      <c r="P20" s="110"/>
      <c r="S20" s="35" t="s">
        <v>18</v>
      </c>
      <c r="T20" s="34">
        <f>YEAR('Übersicht Meldung'!$G$2)-13</f>
        <v>2012</v>
      </c>
    </row>
    <row r="21" spans="1:20" ht="22.5" customHeight="1" x14ac:dyDescent="0.25">
      <c r="A21" s="37"/>
      <c r="B21" s="45"/>
      <c r="C21" s="104"/>
      <c r="D21" s="105"/>
      <c r="E21" s="106"/>
      <c r="F21" s="28"/>
      <c r="G21" s="33"/>
      <c r="H21" s="6" t="e">
        <f t="shared" si="0"/>
        <v>#N/A</v>
      </c>
      <c r="I21" s="6" t="str">
        <f>IF($A21="","",IF($F21=$H21,"Ok",IF($H21=YEAR('Übersicht Meldung'!$G$2)-6,IF($F21-$H21&gt;0,"Ok","X"),"X")))</f>
        <v/>
      </c>
      <c r="J21" s="110" t="str">
        <f t="shared" si="1"/>
        <v/>
      </c>
      <c r="K21" s="110"/>
      <c r="L21" s="110"/>
      <c r="M21" s="110"/>
      <c r="N21" s="110"/>
      <c r="O21" s="110"/>
      <c r="P21" s="110"/>
      <c r="S21" s="35" t="s">
        <v>19</v>
      </c>
      <c r="T21" s="34">
        <f>YEAR('Übersicht Meldung'!$G$2)-12</f>
        <v>2013</v>
      </c>
    </row>
    <row r="22" spans="1:20" ht="22.5" customHeight="1" x14ac:dyDescent="0.25">
      <c r="A22" s="37"/>
      <c r="B22" s="45"/>
      <c r="C22" s="104"/>
      <c r="D22" s="105"/>
      <c r="E22" s="106"/>
      <c r="F22" s="28"/>
      <c r="G22" s="33"/>
      <c r="H22" s="6" t="e">
        <f t="shared" si="0"/>
        <v>#N/A</v>
      </c>
      <c r="I22" s="6" t="str">
        <f>IF($A22="","",IF($F22=$H22,"Ok",IF($H22=YEAR('Übersicht Meldung'!$G$2)-6,IF($F22-$H22&gt;0,"Ok","X"),"X")))</f>
        <v/>
      </c>
      <c r="J22" s="110" t="str">
        <f t="shared" si="1"/>
        <v/>
      </c>
      <c r="K22" s="110"/>
      <c r="L22" s="110"/>
      <c r="M22" s="110"/>
      <c r="N22" s="110"/>
      <c r="O22" s="110"/>
      <c r="P22" s="110"/>
      <c r="S22" s="35" t="s">
        <v>20</v>
      </c>
      <c r="T22" s="34">
        <f>YEAR('Übersicht Meldung'!$G$2)-11</f>
        <v>2014</v>
      </c>
    </row>
    <row r="23" spans="1:20" ht="22.5" customHeight="1" x14ac:dyDescent="0.25">
      <c r="A23" s="37"/>
      <c r="B23" s="45"/>
      <c r="C23" s="104"/>
      <c r="D23" s="105"/>
      <c r="E23" s="106"/>
      <c r="F23" s="28"/>
      <c r="G23" s="33"/>
      <c r="H23" s="6" t="e">
        <f t="shared" si="0"/>
        <v>#N/A</v>
      </c>
      <c r="I23" s="6" t="str">
        <f>IF($A23="","",IF($F23=$H23,"Ok",IF($H23=YEAR('Übersicht Meldung'!$G$2)-6,IF($F23-$H23&gt;0,"Ok","X"),"X")))</f>
        <v/>
      </c>
      <c r="J23" s="110" t="str">
        <f t="shared" si="1"/>
        <v/>
      </c>
      <c r="K23" s="110"/>
      <c r="L23" s="110"/>
      <c r="M23" s="110"/>
      <c r="N23" s="110"/>
      <c r="O23" s="110"/>
      <c r="P23" s="110"/>
      <c r="S23" s="35" t="s">
        <v>21</v>
      </c>
      <c r="T23" s="34">
        <f>YEAR('Übersicht Meldung'!$G$2)-10</f>
        <v>2015</v>
      </c>
    </row>
    <row r="24" spans="1:20" ht="22.5" customHeight="1" x14ac:dyDescent="0.25">
      <c r="A24" s="37"/>
      <c r="B24" s="45"/>
      <c r="C24" s="104"/>
      <c r="D24" s="105"/>
      <c r="E24" s="106"/>
      <c r="F24" s="28"/>
      <c r="G24" s="33"/>
      <c r="H24" s="6" t="e">
        <f t="shared" si="0"/>
        <v>#N/A</v>
      </c>
      <c r="I24" s="6" t="str">
        <f>IF($A24="","",IF($F24=$H24,"Ok",IF($H24=YEAR('Übersicht Meldung'!$G$2)-6,IF($F24-$H24&gt;0,"Ok","X"),"X")))</f>
        <v/>
      </c>
      <c r="J24" s="110" t="str">
        <f t="shared" si="1"/>
        <v/>
      </c>
      <c r="K24" s="110"/>
      <c r="L24" s="110"/>
      <c r="M24" s="110"/>
      <c r="N24" s="110"/>
      <c r="O24" s="110"/>
      <c r="P24" s="110"/>
      <c r="S24" s="35" t="s">
        <v>22</v>
      </c>
      <c r="T24" s="34">
        <f>YEAR('Übersicht Meldung'!$G$2)-9</f>
        <v>2016</v>
      </c>
    </row>
    <row r="25" spans="1:20" ht="22.5" customHeight="1" x14ac:dyDescent="0.25">
      <c r="A25" s="37"/>
      <c r="B25" s="45"/>
      <c r="C25" s="104"/>
      <c r="D25" s="105"/>
      <c r="E25" s="106"/>
      <c r="F25" s="28"/>
      <c r="G25" s="33"/>
      <c r="H25" s="6" t="e">
        <f t="shared" si="0"/>
        <v>#N/A</v>
      </c>
      <c r="I25" s="6" t="str">
        <f>IF($A25="","",IF($F25=$H25,"Ok",IF($H25=YEAR('Übersicht Meldung'!$G$2)-6,IF($F25-$H25&gt;0,"Ok","X"),"X")))</f>
        <v/>
      </c>
      <c r="J25" s="110" t="str">
        <f t="shared" si="1"/>
        <v/>
      </c>
      <c r="K25" s="110"/>
      <c r="L25" s="110"/>
      <c r="M25" s="110"/>
      <c r="N25" s="110"/>
      <c r="O25" s="110"/>
      <c r="P25" s="110"/>
      <c r="S25" s="35" t="s">
        <v>23</v>
      </c>
      <c r="T25" s="34">
        <f>YEAR('Übersicht Meldung'!$G$2)-8</f>
        <v>2017</v>
      </c>
    </row>
    <row r="26" spans="1:20" ht="22.5" customHeight="1" x14ac:dyDescent="0.25">
      <c r="A26" s="37"/>
      <c r="B26" s="45"/>
      <c r="C26" s="104"/>
      <c r="D26" s="105"/>
      <c r="E26" s="106"/>
      <c r="F26" s="28"/>
      <c r="G26" s="33"/>
      <c r="H26" s="6" t="e">
        <f t="shared" si="0"/>
        <v>#N/A</v>
      </c>
      <c r="I26" s="6" t="str">
        <f>IF($A26="","",IF($F26=$H26,"Ok",IF($H26=YEAR('Übersicht Meldung'!$G$2)-6,IF($F26-$H26&gt;0,"Ok","X"),"X")))</f>
        <v/>
      </c>
      <c r="J26" s="110" t="str">
        <f t="shared" si="1"/>
        <v/>
      </c>
      <c r="K26" s="110"/>
      <c r="L26" s="110"/>
      <c r="M26" s="110"/>
      <c r="N26" s="110"/>
      <c r="O26" s="110"/>
      <c r="P26" s="110"/>
      <c r="S26" s="35" t="s">
        <v>24</v>
      </c>
      <c r="T26" s="34">
        <f>YEAR('Übersicht Meldung'!$G$2)-7</f>
        <v>2018</v>
      </c>
    </row>
    <row r="27" spans="1:20" ht="22.5" customHeight="1" x14ac:dyDescent="0.25">
      <c r="A27" s="37"/>
      <c r="B27" s="45"/>
      <c r="C27" s="104"/>
      <c r="D27" s="105"/>
      <c r="E27" s="106"/>
      <c r="F27" s="28"/>
      <c r="G27" s="33"/>
      <c r="H27" s="6" t="e">
        <f t="shared" si="0"/>
        <v>#N/A</v>
      </c>
      <c r="I27" s="6" t="str">
        <f>IF($A27="","",IF($F27=$H27,"Ok",IF($H27=YEAR('Übersicht Meldung'!$G$2)-6,IF($F27-$H27&gt;0,"Ok","X"),"X")))</f>
        <v/>
      </c>
      <c r="J27" s="110" t="str">
        <f t="shared" si="1"/>
        <v/>
      </c>
      <c r="K27" s="110"/>
      <c r="L27" s="110"/>
      <c r="M27" s="110"/>
      <c r="N27" s="110"/>
      <c r="O27" s="110"/>
      <c r="P27" s="110"/>
      <c r="S27" s="35" t="s">
        <v>25</v>
      </c>
      <c r="T27" s="34">
        <f>YEAR('Übersicht Meldung'!$G$2)-6</f>
        <v>2019</v>
      </c>
    </row>
    <row r="28" spans="1:20" ht="22.5" customHeight="1" x14ac:dyDescent="0.25">
      <c r="A28" s="37"/>
      <c r="B28" s="45"/>
      <c r="C28" s="104"/>
      <c r="D28" s="105"/>
      <c r="E28" s="106"/>
      <c r="F28" s="28"/>
      <c r="G28" s="33"/>
      <c r="H28" s="6" t="e">
        <f t="shared" si="0"/>
        <v>#N/A</v>
      </c>
      <c r="I28" s="6" t="str">
        <f>IF($A28="","",IF($F28=$H28,"Ok",IF($H28=YEAR('Übersicht Meldung'!$G$2)-6,IF($F28-$H28&gt;0,"Ok","X"),"X")))</f>
        <v/>
      </c>
      <c r="J28" s="110" t="str">
        <f t="shared" si="1"/>
        <v/>
      </c>
      <c r="K28" s="110"/>
      <c r="L28" s="110"/>
      <c r="M28" s="110"/>
      <c r="N28" s="110"/>
      <c r="O28" s="110"/>
      <c r="P28" s="110"/>
      <c r="S28" s="35" t="s">
        <v>37</v>
      </c>
      <c r="T28" s="34">
        <f>YEAR('Übersicht Meldung'!$G$2)-14</f>
        <v>2011</v>
      </c>
    </row>
    <row r="29" spans="1:20" ht="22.5" customHeight="1" x14ac:dyDescent="0.25">
      <c r="A29" s="37"/>
      <c r="B29" s="45"/>
      <c r="C29" s="104"/>
      <c r="D29" s="105"/>
      <c r="E29" s="106"/>
      <c r="F29" s="28"/>
      <c r="G29" s="33"/>
      <c r="H29" s="6" t="e">
        <f t="shared" si="0"/>
        <v>#N/A</v>
      </c>
      <c r="I29" s="6" t="str">
        <f>IF($A29="","",IF($F29=$H29,"Ok",IF($H29=YEAR('Übersicht Meldung'!$G$2)-6,IF($F29-$H29&gt;0,"Ok","X"),"X")))</f>
        <v/>
      </c>
      <c r="J29" s="110" t="str">
        <f t="shared" si="1"/>
        <v/>
      </c>
      <c r="K29" s="110"/>
      <c r="L29" s="110"/>
      <c r="M29" s="110"/>
      <c r="N29" s="110"/>
      <c r="O29" s="110"/>
      <c r="P29" s="110"/>
      <c r="S29" s="35" t="s">
        <v>38</v>
      </c>
      <c r="T29" s="34">
        <f>YEAR('Übersicht Meldung'!$G$2)-13</f>
        <v>2012</v>
      </c>
    </row>
    <row r="30" spans="1:20" ht="22.5" customHeight="1" x14ac:dyDescent="0.25">
      <c r="A30" s="37"/>
      <c r="B30" s="45"/>
      <c r="C30" s="104"/>
      <c r="D30" s="105"/>
      <c r="E30" s="106"/>
      <c r="F30" s="28"/>
      <c r="G30" s="33"/>
      <c r="H30" s="6" t="e">
        <f t="shared" si="0"/>
        <v>#N/A</v>
      </c>
      <c r="I30" s="6" t="str">
        <f>IF($A30="","",IF($F30=$H30,"Ok",IF($H30=YEAR('Übersicht Meldung'!$G$2)-6,IF($F30-$H30&gt;0,"Ok","X"),"X")))</f>
        <v/>
      </c>
      <c r="J30" s="110" t="str">
        <f t="shared" si="1"/>
        <v/>
      </c>
      <c r="K30" s="110"/>
      <c r="L30" s="110"/>
      <c r="M30" s="110"/>
      <c r="N30" s="110"/>
      <c r="O30" s="110"/>
      <c r="P30" s="110"/>
      <c r="S30" s="35" t="s">
        <v>39</v>
      </c>
      <c r="T30" s="34">
        <f>YEAR('Übersicht Meldung'!$G$2)-12</f>
        <v>2013</v>
      </c>
    </row>
    <row r="31" spans="1:20" ht="22.5" customHeight="1" x14ac:dyDescent="0.25">
      <c r="A31" s="37"/>
      <c r="B31" s="45"/>
      <c r="C31" s="104"/>
      <c r="D31" s="105"/>
      <c r="E31" s="106"/>
      <c r="F31" s="28"/>
      <c r="G31" s="33"/>
      <c r="H31" s="6" t="e">
        <f t="shared" si="0"/>
        <v>#N/A</v>
      </c>
      <c r="I31" s="6" t="str">
        <f>IF($A31="","",IF($F31=$H31,"Ok",IF($H31=YEAR('Übersicht Meldung'!$G$2)-6,IF($F31-$H31&gt;0,"Ok","X"),"X")))</f>
        <v/>
      </c>
      <c r="J31" s="110" t="str">
        <f t="shared" si="1"/>
        <v/>
      </c>
      <c r="K31" s="110"/>
      <c r="L31" s="110"/>
      <c r="M31" s="110"/>
      <c r="N31" s="110"/>
      <c r="O31" s="110"/>
      <c r="P31" s="110"/>
      <c r="S31" s="35" t="s">
        <v>40</v>
      </c>
      <c r="T31" s="34">
        <f>YEAR('Übersicht Meldung'!$G$2)-11</f>
        <v>2014</v>
      </c>
    </row>
    <row r="32" spans="1:20" ht="22.5" customHeight="1" x14ac:dyDescent="0.25">
      <c r="A32" s="37"/>
      <c r="B32" s="45"/>
      <c r="C32" s="104"/>
      <c r="D32" s="105"/>
      <c r="E32" s="106"/>
      <c r="F32" s="28"/>
      <c r="G32" s="33"/>
      <c r="H32" s="6" t="e">
        <f t="shared" si="0"/>
        <v>#N/A</v>
      </c>
      <c r="I32" s="6" t="str">
        <f>IF($A32="","",IF($F32=$H32,"Ok",IF($H32=YEAR('Übersicht Meldung'!$G$2)-6,IF($F32-$H32&gt;0,"Ok","X"),"X")))</f>
        <v/>
      </c>
      <c r="J32" s="110" t="str">
        <f t="shared" si="1"/>
        <v/>
      </c>
      <c r="K32" s="110"/>
      <c r="L32" s="110"/>
      <c r="M32" s="110"/>
      <c r="N32" s="110"/>
      <c r="O32" s="110"/>
      <c r="P32" s="110"/>
      <c r="S32" s="35" t="s">
        <v>41</v>
      </c>
      <c r="T32" s="34">
        <f>YEAR('Übersicht Meldung'!$G$2)-10</f>
        <v>2015</v>
      </c>
    </row>
    <row r="33" spans="1:20" ht="22.5" customHeight="1" x14ac:dyDescent="0.25">
      <c r="A33" s="37"/>
      <c r="B33" s="45"/>
      <c r="C33" s="104"/>
      <c r="D33" s="105"/>
      <c r="E33" s="106"/>
      <c r="F33" s="28"/>
      <c r="G33" s="33"/>
      <c r="H33" s="6" t="e">
        <f t="shared" si="0"/>
        <v>#N/A</v>
      </c>
      <c r="I33" s="6" t="str">
        <f>IF($A33="","",IF($F33=$H33,"Ok",IF($H33=YEAR('Übersicht Meldung'!$G$2)-6,IF($F33-$H33&gt;0,"Ok","X"),"X")))</f>
        <v/>
      </c>
      <c r="J33" s="110" t="str">
        <f t="shared" si="1"/>
        <v/>
      </c>
      <c r="K33" s="110"/>
      <c r="L33" s="110"/>
      <c r="M33" s="110"/>
      <c r="N33" s="110"/>
      <c r="O33" s="110"/>
      <c r="P33" s="110"/>
      <c r="S33" s="35" t="s">
        <v>42</v>
      </c>
      <c r="T33" s="34">
        <f>YEAR('Übersicht Meldung'!$G$2)-9</f>
        <v>2016</v>
      </c>
    </row>
    <row r="34" spans="1:20" ht="22.5" customHeight="1" x14ac:dyDescent="0.25">
      <c r="A34" s="37"/>
      <c r="B34" s="45"/>
      <c r="C34" s="104"/>
      <c r="D34" s="105"/>
      <c r="E34" s="106"/>
      <c r="F34" s="28"/>
      <c r="G34" s="33"/>
      <c r="H34" s="6" t="e">
        <f t="shared" si="0"/>
        <v>#N/A</v>
      </c>
      <c r="I34" s="6" t="str">
        <f>IF($A34="","",IF($F34=$H34,"Ok",IF($H34=YEAR('Übersicht Meldung'!$G$2)-6,IF($F34-$H34&gt;0,"Ok","X"),"X")))</f>
        <v/>
      </c>
      <c r="J34" s="110" t="str">
        <f t="shared" si="1"/>
        <v/>
      </c>
      <c r="K34" s="110"/>
      <c r="L34" s="110"/>
      <c r="M34" s="110"/>
      <c r="N34" s="110"/>
      <c r="O34" s="110"/>
      <c r="P34" s="110"/>
      <c r="S34" s="35" t="s">
        <v>43</v>
      </c>
      <c r="T34" s="34">
        <f>YEAR('Übersicht Meldung'!$G$2)-8</f>
        <v>2017</v>
      </c>
    </row>
    <row r="35" spans="1:20" ht="22.5" customHeight="1" x14ac:dyDescent="0.25">
      <c r="A35" s="37"/>
      <c r="B35" s="45"/>
      <c r="C35" s="104"/>
      <c r="D35" s="105"/>
      <c r="E35" s="106"/>
      <c r="F35" s="28"/>
      <c r="G35" s="33"/>
      <c r="H35" s="6" t="e">
        <f t="shared" si="0"/>
        <v>#N/A</v>
      </c>
      <c r="I35" s="6" t="str">
        <f>IF($A35="","",IF($F35=$H35,"Ok",IF($H35=YEAR('Übersicht Meldung'!$G$2)-6,IF($F35-$H35&gt;0,"Ok","X"),"X")))</f>
        <v/>
      </c>
      <c r="J35" s="110" t="str">
        <f t="shared" si="1"/>
        <v/>
      </c>
      <c r="K35" s="110"/>
      <c r="L35" s="110"/>
      <c r="M35" s="110"/>
      <c r="N35" s="110"/>
      <c r="O35" s="110"/>
      <c r="P35" s="110"/>
      <c r="S35" s="35" t="s">
        <v>44</v>
      </c>
      <c r="T35" s="34">
        <f>YEAR('Übersicht Meldung'!$G$2)-7</f>
        <v>2018</v>
      </c>
    </row>
    <row r="36" spans="1:20" ht="22.5" customHeight="1" x14ac:dyDescent="0.25">
      <c r="A36" s="37"/>
      <c r="B36" s="45"/>
      <c r="C36" s="104"/>
      <c r="D36" s="105"/>
      <c r="E36" s="106"/>
      <c r="F36" s="28"/>
      <c r="G36" s="33"/>
      <c r="H36" s="6" t="e">
        <f t="shared" si="0"/>
        <v>#N/A</v>
      </c>
      <c r="I36" s="6" t="str">
        <f>IF($A36="","",IF($F36=$H36,"Ok",IF($H36=YEAR('Übersicht Meldung'!$G$2)-6,IF($F36-$H36&gt;0,"Ok","X"),"X")))</f>
        <v/>
      </c>
      <c r="J36" s="110" t="str">
        <f t="shared" si="1"/>
        <v/>
      </c>
      <c r="K36" s="110"/>
      <c r="L36" s="110"/>
      <c r="M36" s="110"/>
      <c r="N36" s="110"/>
      <c r="O36" s="110"/>
      <c r="P36" s="110"/>
      <c r="S36" s="35" t="s">
        <v>45</v>
      </c>
      <c r="T36" s="34">
        <f>YEAR('Übersicht Meldung'!$G$2)-6</f>
        <v>2019</v>
      </c>
    </row>
    <row r="37" spans="1:20" ht="22.5" customHeight="1" x14ac:dyDescent="0.25">
      <c r="A37" s="37"/>
      <c r="B37" s="45"/>
      <c r="C37" s="104"/>
      <c r="D37" s="105"/>
      <c r="E37" s="106"/>
      <c r="F37" s="28"/>
      <c r="G37" s="33"/>
      <c r="H37" s="6" t="e">
        <f t="shared" si="0"/>
        <v>#N/A</v>
      </c>
      <c r="I37" s="6" t="str">
        <f>IF($A37="","",IF($F37=$H37,"Ok",IF($H37=YEAR('Übersicht Meldung'!$G$2)-6,IF($F37-$H37&gt;0,"Ok","X"),"X")))</f>
        <v/>
      </c>
      <c r="J37" s="110" t="str">
        <f t="shared" si="1"/>
        <v/>
      </c>
      <c r="K37" s="110"/>
      <c r="L37" s="110"/>
      <c r="M37" s="110"/>
      <c r="N37" s="110"/>
      <c r="O37" s="110"/>
      <c r="P37" s="110"/>
    </row>
    <row r="38" spans="1:20" ht="22.5" customHeight="1" x14ac:dyDescent="0.25">
      <c r="A38" s="37"/>
      <c r="B38" s="45"/>
      <c r="C38" s="104"/>
      <c r="D38" s="105"/>
      <c r="E38" s="106"/>
      <c r="F38" s="28"/>
      <c r="G38" s="33"/>
      <c r="H38" s="6" t="e">
        <f t="shared" si="0"/>
        <v>#N/A</v>
      </c>
      <c r="I38" s="6" t="str">
        <f>IF($A38="","",IF($F38=$H38,"Ok",IF($H38=YEAR('Übersicht Meldung'!$G$2)-6,IF($F38-$H38&gt;0,"Ok","X"),"X")))</f>
        <v/>
      </c>
      <c r="J38" s="110" t="str">
        <f t="shared" si="1"/>
        <v/>
      </c>
      <c r="K38" s="110"/>
      <c r="L38" s="110"/>
      <c r="M38" s="110"/>
      <c r="N38" s="110"/>
      <c r="O38" s="110"/>
      <c r="P38" s="110"/>
    </row>
    <row r="39" spans="1:20" ht="22.5" customHeight="1" x14ac:dyDescent="0.25">
      <c r="A39" s="37"/>
      <c r="B39" s="45"/>
      <c r="C39" s="104"/>
      <c r="D39" s="105"/>
      <c r="E39" s="106"/>
      <c r="F39" s="28"/>
      <c r="G39" s="33"/>
      <c r="H39" s="6" t="e">
        <f t="shared" si="0"/>
        <v>#N/A</v>
      </c>
      <c r="I39" s="6" t="str">
        <f>IF($A39="","",IF($F39=$H39,"Ok",IF($H39=YEAR('Übersicht Meldung'!$G$2)-6,IF($F39-$H39&gt;0,"Ok","X"),"X")))</f>
        <v/>
      </c>
      <c r="J39" s="110" t="str">
        <f t="shared" si="1"/>
        <v/>
      </c>
      <c r="K39" s="110"/>
      <c r="L39" s="110"/>
      <c r="M39" s="110"/>
      <c r="N39" s="110"/>
      <c r="O39" s="110"/>
      <c r="P39" s="110"/>
    </row>
    <row r="40" spans="1:20" ht="22.5" customHeight="1" x14ac:dyDescent="0.25">
      <c r="A40" s="37"/>
      <c r="B40" s="45"/>
      <c r="C40" s="104"/>
      <c r="D40" s="105"/>
      <c r="E40" s="106"/>
      <c r="F40" s="28"/>
      <c r="G40" s="33"/>
      <c r="H40" s="6" t="e">
        <f t="shared" si="0"/>
        <v>#N/A</v>
      </c>
      <c r="I40" s="6" t="str">
        <f>IF($A40="","",IF($F40=$H40,"Ok",IF($H40=YEAR('Übersicht Meldung'!$G$2)-6,IF($F40-$H40&gt;0,"Ok","X"),"X")))</f>
        <v/>
      </c>
      <c r="J40" s="110" t="str">
        <f t="shared" si="1"/>
        <v/>
      </c>
      <c r="K40" s="110"/>
      <c r="L40" s="110"/>
      <c r="M40" s="110"/>
      <c r="N40" s="110"/>
      <c r="O40" s="110"/>
      <c r="P40" s="110"/>
    </row>
    <row r="41" spans="1:20" ht="22.5" customHeight="1" x14ac:dyDescent="0.25">
      <c r="A41" s="37"/>
      <c r="B41" s="45"/>
      <c r="C41" s="104"/>
      <c r="D41" s="105"/>
      <c r="E41" s="106"/>
      <c r="F41" s="28"/>
      <c r="G41" s="33"/>
      <c r="H41" s="6" t="e">
        <f t="shared" si="0"/>
        <v>#N/A</v>
      </c>
      <c r="I41" s="6" t="str">
        <f>IF($A41="","",IF($F41=$H41,"Ok",IF($H41=YEAR('Übersicht Meldung'!$G$2)-6,IF($F41-$H41&gt;0,"Ok","X"),"X")))</f>
        <v/>
      </c>
      <c r="J41" s="110" t="str">
        <f t="shared" si="1"/>
        <v/>
      </c>
      <c r="K41" s="110"/>
      <c r="L41" s="110"/>
      <c r="M41" s="110"/>
      <c r="N41" s="110"/>
      <c r="O41" s="110"/>
      <c r="P41" s="110"/>
    </row>
    <row r="42" spans="1:20" ht="22.5" customHeight="1" x14ac:dyDescent="0.25">
      <c r="A42" s="37"/>
      <c r="B42" s="45"/>
      <c r="C42" s="104"/>
      <c r="D42" s="105"/>
      <c r="E42" s="106"/>
      <c r="F42" s="28"/>
      <c r="G42" s="33"/>
      <c r="H42" s="6" t="e">
        <f t="shared" si="0"/>
        <v>#N/A</v>
      </c>
      <c r="I42" s="6" t="str">
        <f>IF($A42="","",IF($F42=$H42,"Ok",IF($H42=YEAR('Übersicht Meldung'!$G$2)-6,IF($F42-$H42&gt;0,"Ok","X"),"X")))</f>
        <v/>
      </c>
      <c r="J42" s="110" t="str">
        <f t="shared" si="1"/>
        <v/>
      </c>
      <c r="K42" s="110"/>
      <c r="L42" s="110"/>
      <c r="M42" s="110"/>
      <c r="N42" s="110"/>
      <c r="O42" s="110"/>
      <c r="P42" s="110"/>
    </row>
    <row r="43" spans="1:20" ht="22.5" customHeight="1" x14ac:dyDescent="0.25">
      <c r="A43" s="37"/>
      <c r="B43" s="45"/>
      <c r="C43" s="104"/>
      <c r="D43" s="105"/>
      <c r="E43" s="106"/>
      <c r="F43" s="28"/>
      <c r="G43" s="33"/>
      <c r="H43" s="6" t="e">
        <f t="shared" si="0"/>
        <v>#N/A</v>
      </c>
      <c r="I43" s="6" t="str">
        <f>IF($A43="","",IF($F43=$H43,"Ok",IF($H43=YEAR('Übersicht Meldung'!$G$2)-6,IF($F43-$H43&gt;0,"Ok","X"),"X")))</f>
        <v/>
      </c>
      <c r="J43" s="110" t="str">
        <f t="shared" si="1"/>
        <v/>
      </c>
      <c r="K43" s="110"/>
      <c r="L43" s="110"/>
      <c r="M43" s="110"/>
      <c r="N43" s="110"/>
      <c r="O43" s="110"/>
      <c r="P43" s="110"/>
    </row>
    <row r="44" spans="1:20" ht="22.5" customHeight="1" x14ac:dyDescent="0.25">
      <c r="A44" s="37"/>
      <c r="B44" s="45"/>
      <c r="C44" s="104"/>
      <c r="D44" s="105"/>
      <c r="E44" s="106"/>
      <c r="F44" s="28"/>
      <c r="G44" s="33"/>
      <c r="H44" s="6" t="e">
        <f t="shared" ref="H44:H74" si="2">VLOOKUP($A44,$S$1:$T$36,2,FALSE)</f>
        <v>#N/A</v>
      </c>
      <c r="I44" s="6" t="str">
        <f>IF($A44="","",IF($F44=$H44,"Ok",IF($H44=YEAR('Übersicht Meldung'!$G$2)-6,IF($F44-$H44&gt;0,"Ok","X"),"X")))</f>
        <v/>
      </c>
      <c r="J44" s="110" t="str">
        <f t="shared" si="1"/>
        <v/>
      </c>
      <c r="K44" s="110"/>
      <c r="L44" s="110"/>
      <c r="M44" s="110"/>
      <c r="N44" s="110"/>
      <c r="O44" s="110"/>
      <c r="P44" s="110"/>
    </row>
    <row r="45" spans="1:20" ht="22.5" customHeight="1" x14ac:dyDescent="0.25">
      <c r="A45" s="37"/>
      <c r="B45" s="45"/>
      <c r="C45" s="104"/>
      <c r="D45" s="105"/>
      <c r="E45" s="106"/>
      <c r="F45" s="28"/>
      <c r="G45" s="33"/>
      <c r="H45" s="6" t="e">
        <f t="shared" si="2"/>
        <v>#N/A</v>
      </c>
      <c r="I45" s="6" t="str">
        <f>IF($A45="","",IF($F45=$H45,"Ok",IF($H45=YEAR('Übersicht Meldung'!$G$2)-6,IF($F45-$H45&gt;0,"Ok","X"),"X")))</f>
        <v/>
      </c>
      <c r="J45" s="110" t="str">
        <f t="shared" si="1"/>
        <v/>
      </c>
      <c r="K45" s="110"/>
      <c r="L45" s="110"/>
      <c r="M45" s="110"/>
      <c r="N45" s="110"/>
      <c r="O45" s="110"/>
      <c r="P45" s="110"/>
    </row>
    <row r="46" spans="1:20" ht="22.5" customHeight="1" x14ac:dyDescent="0.25">
      <c r="A46" s="37"/>
      <c r="B46" s="45"/>
      <c r="C46" s="104"/>
      <c r="D46" s="105"/>
      <c r="E46" s="106"/>
      <c r="F46" s="28"/>
      <c r="G46" s="33"/>
      <c r="H46" s="6" t="e">
        <f t="shared" si="2"/>
        <v>#N/A</v>
      </c>
      <c r="I46" s="6" t="str">
        <f>IF($A46="","",IF($F46=$H46,"Ok",IF($H46=YEAR('Übersicht Meldung'!$G$2)-6,IF($F46-$H46&gt;0,"Ok","X"),"X")))</f>
        <v/>
      </c>
      <c r="J46" s="110" t="str">
        <f t="shared" si="1"/>
        <v/>
      </c>
      <c r="K46" s="110"/>
      <c r="L46" s="110"/>
      <c r="M46" s="110"/>
      <c r="N46" s="110"/>
      <c r="O46" s="110"/>
      <c r="P46" s="110"/>
    </row>
    <row r="47" spans="1:20" ht="22.5" customHeight="1" x14ac:dyDescent="0.25">
      <c r="A47" s="37"/>
      <c r="B47" s="45"/>
      <c r="C47" s="104"/>
      <c r="D47" s="105"/>
      <c r="E47" s="106"/>
      <c r="F47" s="28"/>
      <c r="G47" s="33"/>
      <c r="H47" s="6" t="e">
        <f t="shared" si="2"/>
        <v>#N/A</v>
      </c>
      <c r="I47" s="6" t="str">
        <f>IF($A47="","",IF($F47=$H47,"Ok",IF($H47=YEAR('Übersicht Meldung'!$G$2)-6,IF($F47-$H47&gt;0,"Ok","X"),"X")))</f>
        <v/>
      </c>
      <c r="J47" s="110" t="str">
        <f t="shared" si="1"/>
        <v/>
      </c>
      <c r="K47" s="110"/>
      <c r="L47" s="110"/>
      <c r="M47" s="110"/>
      <c r="N47" s="110"/>
      <c r="O47" s="110"/>
      <c r="P47" s="110"/>
    </row>
    <row r="48" spans="1:20" ht="22.5" customHeight="1" x14ac:dyDescent="0.25">
      <c r="A48" s="37"/>
      <c r="B48" s="45"/>
      <c r="C48" s="104"/>
      <c r="D48" s="105"/>
      <c r="E48" s="106"/>
      <c r="F48" s="28"/>
      <c r="G48" s="33"/>
      <c r="H48" s="6" t="e">
        <f t="shared" si="2"/>
        <v>#N/A</v>
      </c>
      <c r="I48" s="6" t="str">
        <f>IF($A48="","",IF($F48=$H48,"Ok",IF($H48=YEAR('Übersicht Meldung'!$G$2)-6,IF($F48-$H48&gt;0,"Ok","X"),"X")))</f>
        <v/>
      </c>
      <c r="J48" s="110" t="str">
        <f t="shared" si="1"/>
        <v/>
      </c>
      <c r="K48" s="110"/>
      <c r="L48" s="110"/>
      <c r="M48" s="110"/>
      <c r="N48" s="110"/>
      <c r="O48" s="110"/>
      <c r="P48" s="110"/>
    </row>
    <row r="49" spans="1:16" ht="22.5" customHeight="1" x14ac:dyDescent="0.25">
      <c r="A49" s="37"/>
      <c r="B49" s="45"/>
      <c r="C49" s="104"/>
      <c r="D49" s="105"/>
      <c r="E49" s="106"/>
      <c r="F49" s="28"/>
      <c r="G49" s="33"/>
      <c r="H49" s="6" t="e">
        <f t="shared" si="2"/>
        <v>#N/A</v>
      </c>
      <c r="I49" s="6" t="str">
        <f>IF($A49="","",IF($F49=$H49,"Ok",IF($H49=YEAR('Übersicht Meldung'!$G$2)-6,IF($F49-$H49&gt;0,"Ok","X"),"X")))</f>
        <v/>
      </c>
      <c r="J49" s="110" t="str">
        <f t="shared" si="1"/>
        <v/>
      </c>
      <c r="K49" s="110"/>
      <c r="L49" s="110"/>
      <c r="M49" s="110"/>
      <c r="N49" s="110"/>
      <c r="O49" s="110"/>
      <c r="P49" s="110"/>
    </row>
    <row r="50" spans="1:16" ht="22.5" customHeight="1" x14ac:dyDescent="0.25">
      <c r="A50" s="37"/>
      <c r="B50" s="45"/>
      <c r="C50" s="104"/>
      <c r="D50" s="105"/>
      <c r="E50" s="106"/>
      <c r="F50" s="28"/>
      <c r="G50" s="33"/>
      <c r="H50" s="6" t="e">
        <f t="shared" si="2"/>
        <v>#N/A</v>
      </c>
      <c r="I50" s="6" t="str">
        <f>IF($A50="","",IF($F50=$H50,"Ok",IF($H50=YEAR('Übersicht Meldung'!$G$2)-6,IF($F50-$H50&gt;0,"Ok","X"),"X")))</f>
        <v/>
      </c>
      <c r="J50" s="110" t="str">
        <f t="shared" si="1"/>
        <v/>
      </c>
      <c r="K50" s="110"/>
      <c r="L50" s="110"/>
      <c r="M50" s="110"/>
      <c r="N50" s="110"/>
      <c r="O50" s="110"/>
      <c r="P50" s="110"/>
    </row>
    <row r="51" spans="1:16" ht="22.5" customHeight="1" x14ac:dyDescent="0.25">
      <c r="A51" s="37"/>
      <c r="B51" s="45"/>
      <c r="C51" s="104"/>
      <c r="D51" s="105"/>
      <c r="E51" s="106"/>
      <c r="F51" s="28"/>
      <c r="G51" s="33"/>
      <c r="H51" s="6" t="e">
        <f t="shared" si="2"/>
        <v>#N/A</v>
      </c>
      <c r="I51" s="6" t="str">
        <f>IF($A51="","",IF($F51=$H51,"Ok",IF($H51=YEAR('Übersicht Meldung'!$G$2)-6,IF($F51-$H51&gt;0,"Ok","X"),"X")))</f>
        <v/>
      </c>
      <c r="J51" s="110" t="str">
        <f t="shared" si="1"/>
        <v/>
      </c>
      <c r="K51" s="110"/>
      <c r="L51" s="110"/>
      <c r="M51" s="110"/>
      <c r="N51" s="110"/>
      <c r="O51" s="110"/>
      <c r="P51" s="110"/>
    </row>
    <row r="52" spans="1:16" ht="22.5" customHeight="1" x14ac:dyDescent="0.25">
      <c r="A52" s="37"/>
      <c r="B52" s="45"/>
      <c r="C52" s="104"/>
      <c r="D52" s="105"/>
      <c r="E52" s="106"/>
      <c r="F52" s="28"/>
      <c r="G52" s="33"/>
      <c r="H52" s="6" t="e">
        <f t="shared" si="2"/>
        <v>#N/A</v>
      </c>
      <c r="I52" s="6" t="str">
        <f>IF($A52="","",IF($F52=$H52,"Ok",IF($H52=YEAR('Übersicht Meldung'!$G$2)-6,IF($F52-$H52&gt;0,"Ok","X"),"X")))</f>
        <v/>
      </c>
      <c r="J52" s="110" t="str">
        <f t="shared" si="1"/>
        <v/>
      </c>
      <c r="K52" s="110"/>
      <c r="L52" s="110"/>
      <c r="M52" s="110"/>
      <c r="N52" s="110"/>
      <c r="O52" s="110"/>
      <c r="P52" s="110"/>
    </row>
    <row r="53" spans="1:16" ht="22.5" customHeight="1" x14ac:dyDescent="0.25">
      <c r="A53" s="37"/>
      <c r="B53" s="45"/>
      <c r="C53" s="104"/>
      <c r="D53" s="105"/>
      <c r="E53" s="106"/>
      <c r="F53" s="28"/>
      <c r="G53" s="33"/>
      <c r="H53" s="6" t="e">
        <f t="shared" si="2"/>
        <v>#N/A</v>
      </c>
      <c r="I53" s="6" t="str">
        <f>IF($A53="","",IF($F53=$H53,"Ok",IF($H53=YEAR('Übersicht Meldung'!$G$2)-6,IF($F53-$H53&gt;0,"Ok","X"),"X")))</f>
        <v/>
      </c>
      <c r="J53" s="110" t="str">
        <f t="shared" si="1"/>
        <v/>
      </c>
      <c r="K53" s="110"/>
      <c r="L53" s="110"/>
      <c r="M53" s="110"/>
      <c r="N53" s="110"/>
      <c r="O53" s="110"/>
      <c r="P53" s="110"/>
    </row>
    <row r="54" spans="1:16" ht="22.5" customHeight="1" x14ac:dyDescent="0.25">
      <c r="A54" s="37"/>
      <c r="B54" s="45"/>
      <c r="C54" s="104"/>
      <c r="D54" s="105"/>
      <c r="E54" s="106"/>
      <c r="F54" s="28"/>
      <c r="G54" s="33"/>
      <c r="H54" s="6" t="e">
        <f t="shared" si="2"/>
        <v>#N/A</v>
      </c>
      <c r="I54" s="6" t="str">
        <f>IF($A54="","",IF($F54=$H54,"Ok",IF($H54=YEAR('Übersicht Meldung'!$G$2)-6,IF($F54-$H54&gt;0,"Ok","X"),"X")))</f>
        <v/>
      </c>
      <c r="J54" s="110" t="str">
        <f t="shared" si="1"/>
        <v/>
      </c>
      <c r="K54" s="110"/>
      <c r="L54" s="110"/>
      <c r="M54" s="110"/>
      <c r="N54" s="110"/>
      <c r="O54" s="110"/>
      <c r="P54" s="110"/>
    </row>
    <row r="55" spans="1:16" ht="22.5" customHeight="1" x14ac:dyDescent="0.25">
      <c r="A55" s="37"/>
      <c r="B55" s="45"/>
      <c r="C55" s="104"/>
      <c r="D55" s="105"/>
      <c r="E55" s="106"/>
      <c r="F55" s="28"/>
      <c r="G55" s="33"/>
      <c r="H55" s="6" t="e">
        <f t="shared" si="2"/>
        <v>#N/A</v>
      </c>
      <c r="I55" s="6" t="str">
        <f>IF($A55="","",IF($F55=$H55,"Ok",IF($H55=YEAR('Übersicht Meldung'!$G$2)-6,IF($F55-$H55&gt;0,"Ok","X"),"X")))</f>
        <v/>
      </c>
      <c r="J55" s="110" t="str">
        <f t="shared" si="1"/>
        <v/>
      </c>
      <c r="K55" s="110"/>
      <c r="L55" s="110"/>
      <c r="M55" s="110"/>
      <c r="N55" s="110"/>
      <c r="O55" s="110"/>
      <c r="P55" s="110"/>
    </row>
    <row r="56" spans="1:16" ht="22.5" customHeight="1" x14ac:dyDescent="0.25">
      <c r="A56" s="37"/>
      <c r="B56" s="45"/>
      <c r="C56" s="104"/>
      <c r="D56" s="105"/>
      <c r="E56" s="106"/>
      <c r="F56" s="28"/>
      <c r="G56" s="33"/>
      <c r="H56" s="6" t="e">
        <f t="shared" si="2"/>
        <v>#N/A</v>
      </c>
      <c r="I56" s="6" t="str">
        <f>IF($A56="","",IF($F56=$H56,"Ok",IF($H56=YEAR('Übersicht Meldung'!$G$2)-6,IF($F56-$H56&gt;0,"Ok","X"),"X")))</f>
        <v/>
      </c>
      <c r="J56" s="110" t="str">
        <f t="shared" si="1"/>
        <v/>
      </c>
      <c r="K56" s="110"/>
      <c r="L56" s="110"/>
      <c r="M56" s="110"/>
      <c r="N56" s="110"/>
      <c r="O56" s="110"/>
      <c r="P56" s="110"/>
    </row>
    <row r="57" spans="1:16" ht="22.5" customHeight="1" x14ac:dyDescent="0.25">
      <c r="A57" s="37"/>
      <c r="B57" s="45"/>
      <c r="C57" s="104"/>
      <c r="D57" s="105"/>
      <c r="E57" s="106"/>
      <c r="F57" s="28"/>
      <c r="G57" s="33"/>
      <c r="H57" s="6" t="e">
        <f t="shared" si="2"/>
        <v>#N/A</v>
      </c>
      <c r="I57" s="6" t="str">
        <f>IF($A57="","",IF($F57=$H57,"Ok",IF($H57=YEAR('Übersicht Meldung'!$G$2)-6,IF($F57-$H57&gt;0,"Ok","X"),"X")))</f>
        <v/>
      </c>
      <c r="J57" s="110" t="str">
        <f t="shared" si="1"/>
        <v/>
      </c>
      <c r="K57" s="110"/>
      <c r="L57" s="110"/>
      <c r="M57" s="110"/>
      <c r="N57" s="110"/>
      <c r="O57" s="110"/>
      <c r="P57" s="110"/>
    </row>
    <row r="58" spans="1:16" ht="22.5" customHeight="1" x14ac:dyDescent="0.25">
      <c r="A58" s="37"/>
      <c r="B58" s="45"/>
      <c r="C58" s="104"/>
      <c r="D58" s="105"/>
      <c r="E58" s="106"/>
      <c r="F58" s="28"/>
      <c r="G58" s="33"/>
      <c r="H58" s="6" t="e">
        <f t="shared" si="2"/>
        <v>#N/A</v>
      </c>
      <c r="I58" s="6" t="str">
        <f>IF($A58="","",IF($F58=$H58,"Ok",IF($H58=YEAR('Übersicht Meldung'!$G$2)-6,IF($F58-$H58&gt;0,"Ok","X"),"X")))</f>
        <v/>
      </c>
      <c r="J58" s="110" t="str">
        <f t="shared" si="1"/>
        <v/>
      </c>
      <c r="K58" s="110"/>
      <c r="L58" s="110"/>
      <c r="M58" s="110"/>
      <c r="N58" s="110"/>
      <c r="O58" s="110"/>
      <c r="P58" s="110"/>
    </row>
    <row r="59" spans="1:16" ht="22.5" customHeight="1" x14ac:dyDescent="0.25">
      <c r="A59" s="37"/>
      <c r="B59" s="45"/>
      <c r="C59" s="104"/>
      <c r="D59" s="105"/>
      <c r="E59" s="106"/>
      <c r="F59" s="28"/>
      <c r="G59" s="33"/>
      <c r="H59" s="6" t="e">
        <f t="shared" si="2"/>
        <v>#N/A</v>
      </c>
      <c r="I59" s="6" t="str">
        <f>IF($A59="","",IF($F59=$H59,"Ok",IF($H59=YEAR('Übersicht Meldung'!$G$2)-6,IF($F59-$H59&gt;0,"Ok","X"),"X")))</f>
        <v/>
      </c>
      <c r="J59" s="110" t="str">
        <f t="shared" si="1"/>
        <v/>
      </c>
      <c r="K59" s="110"/>
      <c r="L59" s="110"/>
      <c r="M59" s="110"/>
      <c r="N59" s="110"/>
      <c r="O59" s="110"/>
      <c r="P59" s="110"/>
    </row>
    <row r="60" spans="1:16" ht="22.5" customHeight="1" x14ac:dyDescent="0.25">
      <c r="A60" s="37"/>
      <c r="B60" s="45"/>
      <c r="C60" s="104"/>
      <c r="D60" s="105"/>
      <c r="E60" s="106"/>
      <c r="F60" s="28"/>
      <c r="G60" s="33"/>
      <c r="H60" s="6" t="e">
        <f t="shared" si="2"/>
        <v>#N/A</v>
      </c>
      <c r="I60" s="6" t="str">
        <f>IF($A60="","",IF($F60=$H60,"Ok",IF($H60=YEAR('Übersicht Meldung'!$G$2)-6,IF($F60-$H60&gt;0,"Ok","X"),"X")))</f>
        <v/>
      </c>
      <c r="J60" s="110" t="str">
        <f t="shared" si="1"/>
        <v/>
      </c>
      <c r="K60" s="110"/>
      <c r="L60" s="110"/>
      <c r="M60" s="110"/>
      <c r="N60" s="110"/>
      <c r="O60" s="110"/>
      <c r="P60" s="110"/>
    </row>
    <row r="61" spans="1:16" ht="22.5" customHeight="1" x14ac:dyDescent="0.25">
      <c r="A61" s="37"/>
      <c r="B61" s="45"/>
      <c r="C61" s="104"/>
      <c r="D61" s="105"/>
      <c r="E61" s="106"/>
      <c r="F61" s="28"/>
      <c r="G61" s="33"/>
      <c r="H61" s="6" t="e">
        <f t="shared" si="2"/>
        <v>#N/A</v>
      </c>
      <c r="I61" s="6" t="str">
        <f>IF($A61="","",IF($F61=$H61,"Ok",IF($H61=YEAR('Übersicht Meldung'!$G$2)-6,IF($F61-$H61&gt;0,"Ok","X"),"X")))</f>
        <v/>
      </c>
      <c r="J61" s="110" t="str">
        <f t="shared" si="1"/>
        <v/>
      </c>
      <c r="K61" s="110"/>
      <c r="L61" s="110"/>
      <c r="M61" s="110"/>
      <c r="N61" s="110"/>
      <c r="O61" s="110"/>
      <c r="P61" s="110"/>
    </row>
    <row r="62" spans="1:16" ht="22.5" customHeight="1" x14ac:dyDescent="0.25">
      <c r="A62" s="37"/>
      <c r="B62" s="45"/>
      <c r="C62" s="104"/>
      <c r="D62" s="105"/>
      <c r="E62" s="106"/>
      <c r="F62" s="28"/>
      <c r="G62" s="33"/>
      <c r="H62" s="6" t="e">
        <f t="shared" si="2"/>
        <v>#N/A</v>
      </c>
      <c r="I62" s="6" t="str">
        <f>IF($A62="","",IF($F62=$H62,"Ok",IF($H62=YEAR('Übersicht Meldung'!$G$2)-6,IF($F62-$H62&gt;0,"Ok","X"),"X")))</f>
        <v/>
      </c>
      <c r="J62" s="110" t="str">
        <f t="shared" si="1"/>
        <v/>
      </c>
      <c r="K62" s="110"/>
      <c r="L62" s="110"/>
      <c r="M62" s="110"/>
      <c r="N62" s="110"/>
      <c r="O62" s="110"/>
      <c r="P62" s="110"/>
    </row>
    <row r="63" spans="1:16" ht="22.5" customHeight="1" x14ac:dyDescent="0.25">
      <c r="A63" s="37"/>
      <c r="B63" s="45"/>
      <c r="C63" s="104"/>
      <c r="D63" s="105"/>
      <c r="E63" s="106"/>
      <c r="F63" s="28"/>
      <c r="G63" s="33"/>
      <c r="H63" s="6" t="e">
        <f t="shared" si="2"/>
        <v>#N/A</v>
      </c>
      <c r="I63" s="6" t="str">
        <f>IF($A63="","",IF($F63=$H63,"Ok",IF($H63=YEAR('Übersicht Meldung'!$G$2)-6,IF($F63-$H63&gt;0,"Ok","X"),"X")))</f>
        <v/>
      </c>
      <c r="J63" s="110" t="str">
        <f t="shared" si="1"/>
        <v/>
      </c>
      <c r="K63" s="110"/>
      <c r="L63" s="110"/>
      <c r="M63" s="110"/>
      <c r="N63" s="110"/>
      <c r="O63" s="110"/>
      <c r="P63" s="110"/>
    </row>
    <row r="64" spans="1:16" ht="22.5" customHeight="1" x14ac:dyDescent="0.25">
      <c r="A64" s="37"/>
      <c r="B64" s="45"/>
      <c r="C64" s="104"/>
      <c r="D64" s="105"/>
      <c r="E64" s="106"/>
      <c r="F64" s="28"/>
      <c r="G64" s="33"/>
      <c r="H64" s="6" t="e">
        <f t="shared" si="2"/>
        <v>#N/A</v>
      </c>
      <c r="I64" s="6" t="str">
        <f>IF($A64="","",IF($F64=$H64,"Ok",IF($H64=YEAR('Übersicht Meldung'!$G$2)-6,IF($F64-$H64&gt;0,"Ok","X"),"X")))</f>
        <v/>
      </c>
      <c r="J64" s="110" t="str">
        <f t="shared" si="1"/>
        <v/>
      </c>
      <c r="K64" s="110"/>
      <c r="L64" s="110"/>
      <c r="M64" s="110"/>
      <c r="N64" s="110"/>
      <c r="O64" s="110"/>
      <c r="P64" s="110"/>
    </row>
    <row r="65" spans="1:16" ht="22.5" customHeight="1" x14ac:dyDescent="0.25">
      <c r="A65" s="37"/>
      <c r="B65" s="45"/>
      <c r="C65" s="104"/>
      <c r="D65" s="105"/>
      <c r="E65" s="106"/>
      <c r="F65" s="28"/>
      <c r="G65" s="33"/>
      <c r="H65" s="6" t="e">
        <f t="shared" si="2"/>
        <v>#N/A</v>
      </c>
      <c r="I65" s="6" t="str">
        <f>IF($A65="","",IF($F65=$H65,"Ok",IF($H65=YEAR('Übersicht Meldung'!$G$2)-6,IF($F65-$H65&gt;0,"Ok","X"),"X")))</f>
        <v/>
      </c>
      <c r="J65" s="110" t="str">
        <f t="shared" si="1"/>
        <v/>
      </c>
      <c r="K65" s="110"/>
      <c r="L65" s="110"/>
      <c r="M65" s="110"/>
      <c r="N65" s="110"/>
      <c r="O65" s="110"/>
      <c r="P65" s="110"/>
    </row>
    <row r="66" spans="1:16" ht="22.5" customHeight="1" x14ac:dyDescent="0.25">
      <c r="A66" s="37"/>
      <c r="B66" s="45"/>
      <c r="C66" s="104"/>
      <c r="D66" s="105"/>
      <c r="E66" s="106"/>
      <c r="F66" s="28"/>
      <c r="G66" s="33"/>
      <c r="H66" s="6" t="e">
        <f t="shared" si="2"/>
        <v>#N/A</v>
      </c>
      <c r="I66" s="6" t="str">
        <f>IF($A66="","",IF($F66=$H66,"Ok",IF($H66=YEAR('Übersicht Meldung'!$G$2)-6,IF($F66-$H66&gt;0,"Ok","X"),"X")))</f>
        <v/>
      </c>
      <c r="J66" s="110" t="str">
        <f t="shared" si="1"/>
        <v/>
      </c>
      <c r="K66" s="110"/>
      <c r="L66" s="110"/>
      <c r="M66" s="110"/>
      <c r="N66" s="110"/>
      <c r="O66" s="110"/>
      <c r="P66" s="110"/>
    </row>
    <row r="67" spans="1:16" ht="22.5" customHeight="1" x14ac:dyDescent="0.25">
      <c r="A67" s="37"/>
      <c r="B67" s="45"/>
      <c r="C67" s="104"/>
      <c r="D67" s="105"/>
      <c r="E67" s="106"/>
      <c r="F67" s="28"/>
      <c r="G67" s="33"/>
      <c r="H67" s="6" t="e">
        <f t="shared" si="2"/>
        <v>#N/A</v>
      </c>
      <c r="I67" s="6" t="str">
        <f>IF($A67="","",IF($F67=$H67,"Ok",IF($H67=YEAR('Übersicht Meldung'!$G$2)-6,IF($F67-$H67&gt;0,"Ok","X"),"X")))</f>
        <v/>
      </c>
      <c r="J67" s="110" t="str">
        <f t="shared" si="1"/>
        <v/>
      </c>
      <c r="K67" s="110"/>
      <c r="L67" s="110"/>
      <c r="M67" s="110"/>
      <c r="N67" s="110"/>
      <c r="O67" s="110"/>
      <c r="P67" s="110"/>
    </row>
    <row r="68" spans="1:16" ht="22.5" customHeight="1" x14ac:dyDescent="0.25">
      <c r="A68" s="37"/>
      <c r="B68" s="45"/>
      <c r="C68" s="104"/>
      <c r="D68" s="105"/>
      <c r="E68" s="106"/>
      <c r="F68" s="28"/>
      <c r="G68" s="33"/>
      <c r="H68" s="6" t="e">
        <f t="shared" si="2"/>
        <v>#N/A</v>
      </c>
      <c r="I68" s="6" t="str">
        <f>IF($A68="","",IF($F68=$H68,"Ok",IF($H68=YEAR('Übersicht Meldung'!$G$2)-6,IF($F68-$H68&gt;0,"Ok","X"),"X")))</f>
        <v/>
      </c>
      <c r="J68" s="110" t="str">
        <f t="shared" si="1"/>
        <v/>
      </c>
      <c r="K68" s="110"/>
      <c r="L68" s="110"/>
      <c r="M68" s="110"/>
      <c r="N68" s="110"/>
      <c r="O68" s="110"/>
      <c r="P68" s="110"/>
    </row>
    <row r="69" spans="1:16" ht="22.5" customHeight="1" x14ac:dyDescent="0.25">
      <c r="A69" s="37"/>
      <c r="B69" s="45"/>
      <c r="C69" s="104"/>
      <c r="D69" s="105"/>
      <c r="E69" s="106"/>
      <c r="F69" s="28"/>
      <c r="G69" s="33"/>
      <c r="H69" s="6" t="e">
        <f t="shared" si="2"/>
        <v>#N/A</v>
      </c>
      <c r="I69" s="6" t="str">
        <f>IF($A69="","",IF($F69=$H69,"Ok",IF($H69=YEAR('Übersicht Meldung'!$G$2)-6,IF($F69-$H69&gt;0,"Ok","X"),"X")))</f>
        <v/>
      </c>
      <c r="J69" s="110" t="str">
        <f t="shared" si="1"/>
        <v/>
      </c>
      <c r="K69" s="110"/>
      <c r="L69" s="110"/>
      <c r="M69" s="110"/>
      <c r="N69" s="110"/>
      <c r="O69" s="110"/>
      <c r="P69" s="110"/>
    </row>
    <row r="70" spans="1:16" ht="22.5" customHeight="1" x14ac:dyDescent="0.25">
      <c r="A70" s="37"/>
      <c r="B70" s="45"/>
      <c r="C70" s="104"/>
      <c r="D70" s="105"/>
      <c r="E70" s="106"/>
      <c r="F70" s="28"/>
      <c r="G70" s="33"/>
      <c r="H70" s="6" t="e">
        <f t="shared" si="2"/>
        <v>#N/A</v>
      </c>
      <c r="I70" s="6" t="str">
        <f>IF($A70="","",IF($F70=$H70,"Ok",IF($H70=YEAR('Übersicht Meldung'!$G$2)-6,IF($F70-$H70&gt;0,"Ok","X"),"X")))</f>
        <v/>
      </c>
      <c r="J70" s="110" t="str">
        <f t="shared" si="1"/>
        <v/>
      </c>
      <c r="K70" s="110"/>
      <c r="L70" s="110"/>
      <c r="M70" s="110"/>
      <c r="N70" s="110"/>
      <c r="O70" s="110"/>
      <c r="P70" s="110"/>
    </row>
    <row r="71" spans="1:16" ht="22.5" customHeight="1" x14ac:dyDescent="0.25">
      <c r="A71" s="37"/>
      <c r="B71" s="45"/>
      <c r="C71" s="104"/>
      <c r="D71" s="105"/>
      <c r="E71" s="106"/>
      <c r="F71" s="28"/>
      <c r="G71" s="33"/>
      <c r="H71" s="6" t="e">
        <f t="shared" si="2"/>
        <v>#N/A</v>
      </c>
      <c r="I71" s="6" t="str">
        <f>IF($A71="","",IF($F71=$H71,"Ok",IF($H71=YEAR('Übersicht Meldung'!$G$2)-6,IF($F71-$H71&gt;0,"Ok","X"),"X")))</f>
        <v/>
      </c>
      <c r="J71" s="110" t="str">
        <f t="shared" si="1"/>
        <v/>
      </c>
      <c r="K71" s="110"/>
      <c r="L71" s="110"/>
      <c r="M71" s="110"/>
      <c r="N71" s="110"/>
      <c r="O71" s="110"/>
      <c r="P71" s="110"/>
    </row>
    <row r="72" spans="1:16" ht="22.5" customHeight="1" x14ac:dyDescent="0.25">
      <c r="A72" s="37"/>
      <c r="B72" s="45"/>
      <c r="C72" s="104"/>
      <c r="D72" s="105"/>
      <c r="E72" s="106"/>
      <c r="F72" s="28"/>
      <c r="G72" s="33"/>
      <c r="H72" s="6" t="e">
        <f t="shared" si="2"/>
        <v>#N/A</v>
      </c>
      <c r="I72" s="6" t="str">
        <f>IF($A72="","",IF($F72=$H72,"Ok",IF($H72=YEAR('Übersicht Meldung'!$G$2)-6,IF($F72-$H72&gt;0,"Ok","X"),"X")))</f>
        <v/>
      </c>
      <c r="J72" s="110" t="str">
        <f t="shared" si="1"/>
        <v/>
      </c>
      <c r="K72" s="110"/>
      <c r="L72" s="110"/>
      <c r="M72" s="110"/>
      <c r="N72" s="110"/>
      <c r="O72" s="110"/>
      <c r="P72" s="110"/>
    </row>
    <row r="73" spans="1:16" ht="22.5" customHeight="1" x14ac:dyDescent="0.25">
      <c r="A73" s="37"/>
      <c r="B73" s="45"/>
      <c r="C73" s="104"/>
      <c r="D73" s="105"/>
      <c r="E73" s="106"/>
      <c r="F73" s="28"/>
      <c r="G73" s="33"/>
      <c r="H73" s="6" t="e">
        <f t="shared" si="2"/>
        <v>#N/A</v>
      </c>
      <c r="I73" s="6" t="str">
        <f>IF($A73="","",IF($F73=$H73,"Ok",IF($H73=YEAR('Übersicht Meldung'!$G$2)-6,IF($F73-$H73&gt;0,"Ok","X"),"X")))</f>
        <v/>
      </c>
      <c r="J73" s="110" t="str">
        <f t="shared" si="1"/>
        <v/>
      </c>
      <c r="K73" s="110"/>
      <c r="L73" s="110"/>
      <c r="M73" s="110"/>
      <c r="N73" s="110"/>
      <c r="O73" s="110"/>
      <c r="P73" s="110"/>
    </row>
    <row r="74" spans="1:16" ht="22.5" customHeight="1" x14ac:dyDescent="0.25">
      <c r="A74" s="37"/>
      <c r="B74" s="45"/>
      <c r="C74" s="104"/>
      <c r="D74" s="105"/>
      <c r="E74" s="106"/>
      <c r="F74" s="28"/>
      <c r="G74" s="33"/>
      <c r="H74" s="6" t="e">
        <f t="shared" si="2"/>
        <v>#N/A</v>
      </c>
      <c r="I74" s="6" t="str">
        <f>IF($A74="","",IF($F74=$H74,"Ok",IF($H74=YEAR('Übersicht Meldung'!$G$2)-6,IF($F74-$H74&gt;0,"Ok","X"),"X")))</f>
        <v/>
      </c>
      <c r="J74" s="110" t="str">
        <f t="shared" si="1"/>
        <v/>
      </c>
      <c r="K74" s="110"/>
      <c r="L74" s="110"/>
      <c r="M74" s="110"/>
      <c r="N74" s="110"/>
      <c r="O74" s="110"/>
      <c r="P74" s="110"/>
    </row>
  </sheetData>
  <sheetProtection algorithmName="SHA-512" hashValue="4/9QzDu0msal/kkWZg5b/LSwd8n/95R5t02HYqlW/axxBeyp71K08ZrpOZkPwNDikc3jthizv9KupMeU9kYGHg==" saltValue="nbVDECFh6FJZHYw/XyUOFg==" spinCount="100000" sheet="1" objects="1" scenarios="1"/>
  <protectedRanges>
    <protectedRange sqref="C12:F74 A12:B74" name="Bereich1"/>
  </protectedRanges>
  <mergeCells count="133">
    <mergeCell ref="J70:P70"/>
    <mergeCell ref="J71:P71"/>
    <mergeCell ref="J72:P72"/>
    <mergeCell ref="J73:P73"/>
    <mergeCell ref="J74:P74"/>
    <mergeCell ref="J64:P64"/>
    <mergeCell ref="J65:P65"/>
    <mergeCell ref="J66:P66"/>
    <mergeCell ref="J67:P67"/>
    <mergeCell ref="J68:P68"/>
    <mergeCell ref="J69:P69"/>
    <mergeCell ref="C74:E74"/>
    <mergeCell ref="D1:F1"/>
    <mergeCell ref="C71:E71"/>
    <mergeCell ref="C72:E72"/>
    <mergeCell ref="C73:E73"/>
    <mergeCell ref="C69:E69"/>
    <mergeCell ref="C70:E70"/>
    <mergeCell ref="C67:E67"/>
    <mergeCell ref="C68:E68"/>
    <mergeCell ref="C64:E64"/>
    <mergeCell ref="C65:E65"/>
    <mergeCell ref="C66:E66"/>
    <mergeCell ref="C61:E61"/>
    <mergeCell ref="C62:E62"/>
    <mergeCell ref="C63:E63"/>
    <mergeCell ref="C52:E52"/>
    <mergeCell ref="C53:E53"/>
    <mergeCell ref="C54:E54"/>
    <mergeCell ref="C49:E49"/>
    <mergeCell ref="C50:E50"/>
    <mergeCell ref="C51:E51"/>
    <mergeCell ref="C58:E58"/>
    <mergeCell ref="C59:E59"/>
    <mergeCell ref="C60:E60"/>
    <mergeCell ref="J46:P46"/>
    <mergeCell ref="J47:P47"/>
    <mergeCell ref="J48:P48"/>
    <mergeCell ref="J49:P49"/>
    <mergeCell ref="J50:P50"/>
    <mergeCell ref="J51:P51"/>
    <mergeCell ref="J58:P58"/>
    <mergeCell ref="J59:P59"/>
    <mergeCell ref="J60:P60"/>
    <mergeCell ref="J61:P61"/>
    <mergeCell ref="J62:P62"/>
    <mergeCell ref="J63:P63"/>
    <mergeCell ref="J52:P52"/>
    <mergeCell ref="J53:P53"/>
    <mergeCell ref="J54:P54"/>
    <mergeCell ref="J55:P55"/>
    <mergeCell ref="J56:P56"/>
    <mergeCell ref="J57:P57"/>
    <mergeCell ref="C55:E55"/>
    <mergeCell ref="C56:E56"/>
    <mergeCell ref="C57:E57"/>
    <mergeCell ref="J28:P28"/>
    <mergeCell ref="J29:P29"/>
    <mergeCell ref="C38:E38"/>
    <mergeCell ref="C39:E39"/>
    <mergeCell ref="C40:E40"/>
    <mergeCell ref="J44:P44"/>
    <mergeCell ref="J45:P45"/>
    <mergeCell ref="J42:P42"/>
    <mergeCell ref="J43:P43"/>
    <mergeCell ref="J40:P40"/>
    <mergeCell ref="J41:P41"/>
    <mergeCell ref="J38:P38"/>
    <mergeCell ref="J39:P39"/>
    <mergeCell ref="C41:E41"/>
    <mergeCell ref="C42:E42"/>
    <mergeCell ref="C47:E47"/>
    <mergeCell ref="C48:E48"/>
    <mergeCell ref="C45:E45"/>
    <mergeCell ref="C46:E46"/>
    <mergeCell ref="C43:E43"/>
    <mergeCell ref="C44:E44"/>
    <mergeCell ref="J12:P12"/>
    <mergeCell ref="J13:P13"/>
    <mergeCell ref="J14:P14"/>
    <mergeCell ref="C19:E19"/>
    <mergeCell ref="C20:E20"/>
    <mergeCell ref="C12:E12"/>
    <mergeCell ref="C13:E13"/>
    <mergeCell ref="C14:E14"/>
    <mergeCell ref="C15:E15"/>
    <mergeCell ref="C17:E17"/>
    <mergeCell ref="C18:E18"/>
    <mergeCell ref="C16:E16"/>
    <mergeCell ref="J18:P18"/>
    <mergeCell ref="J19:P19"/>
    <mergeCell ref="J20:P20"/>
    <mergeCell ref="J15:P15"/>
    <mergeCell ref="J16:P16"/>
    <mergeCell ref="J17:P17"/>
    <mergeCell ref="J24:P24"/>
    <mergeCell ref="J25:P25"/>
    <mergeCell ref="J26:P26"/>
    <mergeCell ref="J21:P21"/>
    <mergeCell ref="J22:P22"/>
    <mergeCell ref="J23:P23"/>
    <mergeCell ref="J36:P36"/>
    <mergeCell ref="J37:P37"/>
    <mergeCell ref="J33:P33"/>
    <mergeCell ref="J34:P34"/>
    <mergeCell ref="J35:P35"/>
    <mergeCell ref="J30:P30"/>
    <mergeCell ref="J31:P31"/>
    <mergeCell ref="J32:P32"/>
    <mergeCell ref="J27:P27"/>
    <mergeCell ref="C31:E31"/>
    <mergeCell ref="C32:E32"/>
    <mergeCell ref="C29:E29"/>
    <mergeCell ref="C30:E30"/>
    <mergeCell ref="C27:E27"/>
    <mergeCell ref="C28:E28"/>
    <mergeCell ref="C37:E37"/>
    <mergeCell ref="C35:E35"/>
    <mergeCell ref="C36:E36"/>
    <mergeCell ref="C33:E33"/>
    <mergeCell ref="C34:E34"/>
    <mergeCell ref="B7:G7"/>
    <mergeCell ref="E2:G2"/>
    <mergeCell ref="E3:G3"/>
    <mergeCell ref="A5:D5"/>
    <mergeCell ref="E5:G5"/>
    <mergeCell ref="C25:E25"/>
    <mergeCell ref="C26:E26"/>
    <mergeCell ref="C23:E23"/>
    <mergeCell ref="C24:E24"/>
    <mergeCell ref="C22:E22"/>
    <mergeCell ref="C21:E21"/>
    <mergeCell ref="C11:E11"/>
  </mergeCells>
  <conditionalFormatting sqref="F12:F74">
    <cfRule type="expression" dxfId="1" priority="2">
      <formula>$I12="X"</formula>
    </cfRule>
    <cfRule type="expression" dxfId="0" priority="3">
      <formula>$I12="Ok"</formula>
    </cfRule>
  </conditionalFormatting>
  <dataValidations count="1">
    <dataValidation type="list" allowBlank="1" showInputMessage="1" showErrorMessage="1" sqref="A12:A74" xr:uid="{B6340AD6-AF8D-4F34-80CD-FAEFA031183D}">
      <formula1>$S$1:$S$36</formula1>
    </dataValidation>
  </dataValidations>
  <pageMargins left="0.70866141732283472" right="0.70866141732283472" top="0.78740157480314965" bottom="0.78740157480314965" header="0.31496062992125984" footer="0.31496062992125984"/>
  <pageSetup paperSize="9" scale="72" fitToHeight="2" orientation="portrait" horizontalDpi="1200" r:id="rId1"/>
  <rowBreaks count="1" manualBreakCount="1">
    <brk id="40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4</vt:i4>
      </vt:variant>
    </vt:vector>
  </HeadingPairs>
  <TitlesOfParts>
    <vt:vector size="7" baseType="lpstr">
      <vt:lpstr>Übersicht Meldung</vt:lpstr>
      <vt:lpstr>Kampfrichter_Helfer</vt:lpstr>
      <vt:lpstr>Meldung Teilnehmer</vt:lpstr>
      <vt:lpstr>Kampfrichter_Helfer!Druckbereich</vt:lpstr>
      <vt:lpstr>'Meldung Teilnehmer'!Druckbereich</vt:lpstr>
      <vt:lpstr>'Übersicht Meldung'!Druckbereich</vt:lpstr>
      <vt:lpstr>'Meldung Teilnehmer'!Drucktitel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Losleben</dc:creator>
  <cp:lastModifiedBy>Silvia Huber</cp:lastModifiedBy>
  <cp:lastPrinted>2025-02-17T19:21:36Z</cp:lastPrinted>
  <dcterms:created xsi:type="dcterms:W3CDTF">2023-07-05T17:51:03Z</dcterms:created>
  <dcterms:modified xsi:type="dcterms:W3CDTF">2025-04-08T08:10:08Z</dcterms:modified>
</cp:coreProperties>
</file>